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hidePivotFieldList="1"/>
  <bookViews>
    <workbookView xWindow="0" yWindow="0" windowWidth="23040" windowHeight="9000"/>
  </bookViews>
  <sheets>
    <sheet name="Sheet1" sheetId="1" r:id="rId1"/>
    <sheet name="Pomoc" sheetId="2" r:id="rId2"/>
  </sheets>
  <externalReferences>
    <externalReference r:id="rId3"/>
  </externalReferenc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6" i="1" l="1"/>
  <c r="H16" i="1"/>
  <c r="J16" i="1" s="1"/>
  <c r="L16" i="1" s="1"/>
  <c r="K15" i="1"/>
  <c r="H15" i="1"/>
  <c r="J15" i="1" s="1"/>
  <c r="L15" i="1" s="1"/>
  <c r="K14" i="1"/>
  <c r="H14" i="1"/>
  <c r="J14" i="1" s="1"/>
  <c r="L14" i="1" s="1"/>
  <c r="K13" i="1"/>
  <c r="H13" i="1"/>
  <c r="J13" i="1" s="1"/>
  <c r="L13" i="1" s="1"/>
  <c r="K12" i="1"/>
  <c r="H12" i="1"/>
  <c r="J12" i="1" s="1"/>
  <c r="L12" i="1" s="1"/>
  <c r="K11" i="1"/>
  <c r="H11" i="1"/>
  <c r="J11" i="1" s="1"/>
  <c r="L11" i="1" s="1"/>
  <c r="W10" i="1"/>
  <c r="Y10" i="1" s="1"/>
  <c r="K10" i="1"/>
  <c r="H10" i="1"/>
  <c r="J10" i="1" s="1"/>
  <c r="L10" i="1" s="1"/>
  <c r="W9" i="1"/>
  <c r="Y9" i="1" s="1"/>
  <c r="K9" i="1"/>
  <c r="H9" i="1"/>
  <c r="J9" i="1" s="1"/>
  <c r="L9" i="1" s="1"/>
  <c r="W8" i="1"/>
  <c r="Y8" i="1" s="1"/>
  <c r="K8" i="1"/>
  <c r="H8" i="1"/>
  <c r="J8" i="1" s="1"/>
  <c r="L8" i="1" s="1"/>
  <c r="W7" i="1"/>
  <c r="Y7" i="1" s="1"/>
  <c r="K7" i="1"/>
  <c r="H7" i="1"/>
  <c r="J7" i="1" s="1"/>
  <c r="L7" i="1" s="1"/>
  <c r="W6" i="1"/>
  <c r="Y6" i="1" s="1"/>
  <c r="K6" i="1"/>
  <c r="H6" i="1"/>
  <c r="J6" i="1" s="1"/>
  <c r="L6" i="1" s="1"/>
  <c r="W5" i="1"/>
  <c r="Y5" i="1" s="1"/>
  <c r="K5" i="1"/>
  <c r="H5" i="1"/>
  <c r="J5" i="1" s="1"/>
  <c r="L5" i="1" s="1"/>
  <c r="W4" i="1"/>
  <c r="Y4" i="1" s="1"/>
  <c r="W3" i="1"/>
  <c r="Y3" i="1" s="1"/>
  <c r="W2" i="1"/>
  <c r="Y2" i="1" s="1"/>
  <c r="E37" i="1" l="1"/>
  <c r="I37" i="1" s="1"/>
  <c r="G28" i="1"/>
  <c r="E28" i="1"/>
  <c r="I28" i="1" s="1"/>
  <c r="E34" i="1"/>
  <c r="I34" i="1" s="1"/>
  <c r="E31" i="1"/>
  <c r="I31" i="1" s="1"/>
  <c r="E30" i="1"/>
  <c r="G30" i="1" s="1"/>
  <c r="E26" i="1"/>
  <c r="I26" i="1" s="1"/>
  <c r="E35" i="1"/>
  <c r="I35" i="1"/>
  <c r="G35" i="1"/>
  <c r="E29" i="1"/>
  <c r="I29" i="1" s="1"/>
  <c r="E33" i="1"/>
  <c r="I33" i="1" s="1"/>
  <c r="E32" i="1"/>
  <c r="G32" i="1" s="1"/>
  <c r="E36" i="1"/>
  <c r="I36" i="1" s="1"/>
  <c r="E27" i="1"/>
  <c r="I27" i="1" s="1"/>
  <c r="G27" i="1"/>
  <c r="G26" i="1" l="1"/>
  <c r="G33" i="1"/>
  <c r="G37" i="1"/>
  <c r="I30" i="1"/>
  <c r="G36" i="1"/>
  <c r="G34" i="1"/>
  <c r="G29" i="1"/>
  <c r="I32" i="1"/>
  <c r="G31" i="1"/>
</calcChain>
</file>

<file path=xl/sharedStrings.xml><?xml version="1.0" encoding="utf-8"?>
<sst xmlns="http://schemas.openxmlformats.org/spreadsheetml/2006/main" count="161" uniqueCount="75">
  <si>
    <t>PUTNICI</t>
  </si>
  <si>
    <t>INFORMACIJE O PUTOVANJU</t>
  </si>
  <si>
    <t>CENOVNIK</t>
  </si>
  <si>
    <t>Država</t>
  </si>
  <si>
    <t>Grad</t>
  </si>
  <si>
    <t>Autobusom</t>
  </si>
  <si>
    <t>Avionom</t>
  </si>
  <si>
    <t>Ukupan broj putnika</t>
  </si>
  <si>
    <t>Info</t>
  </si>
  <si>
    <t>Italija</t>
  </si>
  <si>
    <t>Rim</t>
  </si>
  <si>
    <t>PREZIME</t>
  </si>
  <si>
    <t>IME</t>
  </si>
  <si>
    <t>DRŽAVA</t>
  </si>
  <si>
    <t>DESTINACIJA</t>
  </si>
  <si>
    <t>Način putovanja</t>
  </si>
  <si>
    <t>Cena putovanja u eurima</t>
  </si>
  <si>
    <t>Broj putnika</t>
  </si>
  <si>
    <t>Ukupna cena</t>
  </si>
  <si>
    <t>Popust (DA/NE)</t>
  </si>
  <si>
    <t>Cena sa popustom</t>
  </si>
  <si>
    <t>Plaćanje u ratama</t>
  </si>
  <si>
    <t>Venecija</t>
  </si>
  <si>
    <t>Nemačka</t>
  </si>
  <si>
    <t>Berlin</t>
  </si>
  <si>
    <t>Francuska</t>
  </si>
  <si>
    <t>Petrović</t>
  </si>
  <si>
    <t>Lazar</t>
  </si>
  <si>
    <t>Češka</t>
  </si>
  <si>
    <t>Prag</t>
  </si>
  <si>
    <t>sopstveni prevoz</t>
  </si>
  <si>
    <t>da</t>
  </si>
  <si>
    <t>Minhen</t>
  </si>
  <si>
    <t>Španija</t>
  </si>
  <si>
    <t>Marković</t>
  </si>
  <si>
    <t>Julija</t>
  </si>
  <si>
    <t>avionom</t>
  </si>
  <si>
    <t>ne</t>
  </si>
  <si>
    <t>Pariz</t>
  </si>
  <si>
    <t>Engleska</t>
  </si>
  <si>
    <t>Lazić</t>
  </si>
  <si>
    <t>Boris</t>
  </si>
  <si>
    <t>Rusija</t>
  </si>
  <si>
    <t>Moskva</t>
  </si>
  <si>
    <t>Barselona</t>
  </si>
  <si>
    <t>Jovanović</t>
  </si>
  <si>
    <t>Sara</t>
  </si>
  <si>
    <t>autobusom</t>
  </si>
  <si>
    <t>London</t>
  </si>
  <si>
    <t>Savić</t>
  </si>
  <si>
    <t>Nataša</t>
  </si>
  <si>
    <t>Austrija</t>
  </si>
  <si>
    <t>Antonijević</t>
  </si>
  <si>
    <t>Igor</t>
  </si>
  <si>
    <t>Grčka</t>
  </si>
  <si>
    <t>Ćurčić</t>
  </si>
  <si>
    <t>Strahinja</t>
  </si>
  <si>
    <t>Beč</t>
  </si>
  <si>
    <t>Zdravković</t>
  </si>
  <si>
    <t>Bogdan</t>
  </si>
  <si>
    <t>Atina</t>
  </si>
  <si>
    <t>Živić</t>
  </si>
  <si>
    <t>Anika</t>
  </si>
  <si>
    <t>Solun</t>
  </si>
  <si>
    <t>Stanković</t>
  </si>
  <si>
    <t>Kalina</t>
  </si>
  <si>
    <t>Madrid</t>
  </si>
  <si>
    <t>Božović</t>
  </si>
  <si>
    <t>Marko</t>
  </si>
  <si>
    <t>Tanasković</t>
  </si>
  <si>
    <t>Staša</t>
  </si>
  <si>
    <t>PLAĆANJE</t>
  </si>
  <si>
    <t>RATA 1</t>
  </si>
  <si>
    <t>RATA 2</t>
  </si>
  <si>
    <t>RATA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</si>
</sst>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\ * #,##0.00_-;\-[$€-2]\ * #,##0.00_-;_-[$€-2]\ 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1" fillId="2" borderId="9" xfId="0" applyFont="1" applyFill="1" applyBorder="1"/>
    <xf numFmtId="0" fontId="1" fillId="2" borderId="9" xfId="0" applyFon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/>
    <xf numFmtId="164" fontId="0" fillId="3" borderId="9" xfId="0" applyNumberForma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4" borderId="9" xfId="0" applyFill="1" applyBorder="1"/>
    <xf numFmtId="0" fontId="0" fillId="3" borderId="16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164" fontId="0" fillId="4" borderId="16" xfId="0" applyNumberFormat="1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164" fontId="0" fillId="4" borderId="9" xfId="0" applyNumberFormat="1" applyFill="1" applyBorder="1" applyAlignment="1">
      <alignment horizontal="center"/>
    </xf>
    <xf numFmtId="0" fontId="0" fillId="3" borderId="9" xfId="0" applyFill="1" applyBorder="1" applyAlignment="1"/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NumberFormat="1"/>
    <xf numFmtId="0" fontId="0" fillId="3" borderId="9" xfId="0" applyFill="1" applyBorder="1" applyAlignment="1">
      <alignment horizontal="center"/>
    </xf>
    <xf numFmtId="164" fontId="0" fillId="4" borderId="9" xfId="0" applyNumberFormat="1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164" fontId="0" fillId="4" borderId="16" xfId="0" applyNumberFormat="1" applyFill="1" applyBorder="1" applyAlignment="1">
      <alignment horizont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/>
    </xf>
    <xf numFmtId="0" fontId="1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textRotation="90" wrapText="1"/>
    </xf>
    <xf numFmtId="0" fontId="2" fillId="3" borderId="14" xfId="0" applyFont="1" applyFill="1" applyBorder="1" applyAlignment="1">
      <alignment horizontal="center" vertical="center" textRotation="90" wrapText="1"/>
    </xf>
    <xf numFmtId="0" fontId="2" fillId="3" borderId="22" xfId="0" applyFont="1" applyFill="1" applyBorder="1" applyAlignment="1">
      <alignment horizontal="center" vertical="center" textRotation="90" wrapText="1"/>
    </xf>
    <xf numFmtId="0" fontId="1" fillId="2" borderId="9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jubi\MyDocuments\SA2kolokviju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moćni list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7"/>
  <sheetViews>
    <sheetView tabSelected="1" topLeftCell="C1" workbookViewId="0">
      <selection activeCell="M28" sqref="M28"/>
    </sheetView>
  </sheetViews>
  <sheetFormatPr defaultRowHeight="15" x14ac:dyDescent="0.25"/>
  <cols>
    <col min="3" max="3" width="10.7109375" customWidth="1"/>
    <col min="4" max="5" width="10.140625" customWidth="1"/>
    <col min="6" max="6" width="12.85546875" customWidth="1"/>
    <col min="7" max="7" width="15.7109375" customWidth="1"/>
    <col min="8" max="8" width="16.140625" customWidth="1"/>
    <col min="9" max="10" width="11.5703125" customWidth="1"/>
    <col min="11" max="11" width="13.42578125" customWidth="1"/>
    <col min="12" max="12" width="13.7109375" customWidth="1"/>
    <col min="13" max="13" width="12.5703125" bestFit="1" customWidth="1"/>
    <col min="14" max="14" width="17.5703125" bestFit="1" customWidth="1"/>
    <col min="15" max="15" width="6.85546875" customWidth="1"/>
    <col min="16" max="16" width="11.140625" customWidth="1"/>
    <col min="17" max="17" width="10.7109375" customWidth="1"/>
    <col min="18" max="18" width="11.28515625" customWidth="1"/>
    <col min="19" max="19" width="13" customWidth="1"/>
    <col min="25" max="25" width="14.85546875" customWidth="1"/>
  </cols>
  <sheetData>
    <row r="1" spans="1:25" ht="14.45" customHeight="1" x14ac:dyDescent="0.25">
      <c r="A1" s="39" t="s">
        <v>0</v>
      </c>
      <c r="B1" s="40"/>
      <c r="C1" s="40"/>
      <c r="D1" s="40"/>
      <c r="E1" s="41" t="s">
        <v>1</v>
      </c>
      <c r="F1" s="24"/>
      <c r="G1" s="24"/>
      <c r="H1" s="24"/>
      <c r="I1" s="24"/>
      <c r="J1" s="24"/>
      <c r="K1" s="24"/>
      <c r="L1" s="24"/>
      <c r="M1" s="42"/>
      <c r="O1" s="45" t="s">
        <v>2</v>
      </c>
      <c r="P1" s="1" t="s">
        <v>3</v>
      </c>
      <c r="Q1" s="2" t="s">
        <v>4</v>
      </c>
      <c r="R1" s="3" t="s">
        <v>5</v>
      </c>
      <c r="S1" s="3" t="s">
        <v>6</v>
      </c>
      <c r="V1" s="4" t="s">
        <v>3</v>
      </c>
      <c r="W1" s="48" t="s">
        <v>7</v>
      </c>
      <c r="X1" s="48"/>
      <c r="Y1" s="4" t="s">
        <v>8</v>
      </c>
    </row>
    <row r="2" spans="1:25" x14ac:dyDescent="0.25">
      <c r="A2" s="29"/>
      <c r="B2" s="30"/>
      <c r="C2" s="30"/>
      <c r="D2" s="30"/>
      <c r="E2" s="43"/>
      <c r="F2" s="27"/>
      <c r="G2" s="27"/>
      <c r="H2" s="27"/>
      <c r="I2" s="27"/>
      <c r="J2" s="27"/>
      <c r="K2" s="27"/>
      <c r="L2" s="27"/>
      <c r="M2" s="44"/>
      <c r="O2" s="46"/>
      <c r="P2" s="5" t="s">
        <v>9</v>
      </c>
      <c r="Q2" s="6" t="s">
        <v>10</v>
      </c>
      <c r="R2" s="7">
        <v>320</v>
      </c>
      <c r="S2" s="7">
        <v>520</v>
      </c>
      <c r="V2" s="8" t="s">
        <v>9</v>
      </c>
      <c r="W2" s="35">
        <f>SUMIF($E$5:$E$16,V2,$I$5:$I$16)</f>
        <v>13</v>
      </c>
      <c r="X2" s="35"/>
      <c r="Y2" s="9" t="str">
        <f>IF(W2&gt;5, "Siguran polazak","")</f>
        <v>Siguran polazak</v>
      </c>
    </row>
    <row r="3" spans="1:25" x14ac:dyDescent="0.25">
      <c r="A3" s="29" t="s">
        <v>11</v>
      </c>
      <c r="B3" s="30"/>
      <c r="C3" s="30" t="s">
        <v>12</v>
      </c>
      <c r="D3" s="30"/>
      <c r="E3" s="49" t="s">
        <v>13</v>
      </c>
      <c r="F3" s="36" t="s">
        <v>14</v>
      </c>
      <c r="G3" s="36" t="s">
        <v>15</v>
      </c>
      <c r="H3" s="36" t="s">
        <v>16</v>
      </c>
      <c r="I3" s="36" t="s">
        <v>17</v>
      </c>
      <c r="J3" s="36" t="s">
        <v>18</v>
      </c>
      <c r="K3" s="36" t="s">
        <v>19</v>
      </c>
      <c r="L3" s="36" t="s">
        <v>20</v>
      </c>
      <c r="M3" s="37" t="s">
        <v>21</v>
      </c>
      <c r="O3" s="46"/>
      <c r="P3" s="5" t="s">
        <v>9</v>
      </c>
      <c r="Q3" s="6" t="s">
        <v>22</v>
      </c>
      <c r="R3" s="7">
        <v>220</v>
      </c>
      <c r="S3" s="7">
        <v>410</v>
      </c>
      <c r="V3" s="8" t="s">
        <v>23</v>
      </c>
      <c r="W3" s="35">
        <f t="shared" ref="W3:W10" si="0">SUMIF($E$5:$E$16,V3,$I$5:$I$16)</f>
        <v>6</v>
      </c>
      <c r="X3" s="35"/>
      <c r="Y3" s="9" t="str">
        <f t="shared" ref="Y3:Y10" si="1">IF(W3&gt;5, "Siguran polazak","")</f>
        <v>Siguran polazak</v>
      </c>
    </row>
    <row r="4" spans="1:25" ht="15.75" thickBot="1" x14ac:dyDescent="0.3">
      <c r="A4" s="31"/>
      <c r="B4" s="32"/>
      <c r="C4" s="32"/>
      <c r="D4" s="32"/>
      <c r="E4" s="50"/>
      <c r="F4" s="32"/>
      <c r="G4" s="32"/>
      <c r="H4" s="32"/>
      <c r="I4" s="32"/>
      <c r="J4" s="32"/>
      <c r="K4" s="32"/>
      <c r="L4" s="32"/>
      <c r="M4" s="38"/>
      <c r="O4" s="46"/>
      <c r="P4" s="5" t="s">
        <v>23</v>
      </c>
      <c r="Q4" s="6" t="s">
        <v>24</v>
      </c>
      <c r="R4" s="7">
        <v>350</v>
      </c>
      <c r="S4" s="7">
        <v>540</v>
      </c>
      <c r="V4" s="8" t="s">
        <v>25</v>
      </c>
      <c r="W4" s="35">
        <f t="shared" si="0"/>
        <v>5</v>
      </c>
      <c r="X4" s="35"/>
      <c r="Y4" s="9" t="str">
        <f t="shared" si="1"/>
        <v/>
      </c>
    </row>
    <row r="5" spans="1:25" x14ac:dyDescent="0.25">
      <c r="A5" s="21" t="s">
        <v>26</v>
      </c>
      <c r="B5" s="21"/>
      <c r="C5" s="21" t="s">
        <v>27</v>
      </c>
      <c r="D5" s="21"/>
      <c r="E5" s="8" t="s">
        <v>28</v>
      </c>
      <c r="F5" s="10" t="s">
        <v>29</v>
      </c>
      <c r="G5" s="11" t="s">
        <v>30</v>
      </c>
      <c r="H5" s="12">
        <f t="shared" ref="H5:H16" si="2">IF(G5="avionom", SUMIF($Q$2:$Q$14,F5,$S$2:$S$14), IF(G5="autobusom", SUMIF($Q$2:$Q$14,F5,$R$2:$R$14),SUMIF($Q$2:$Q$14,F5,$R$2:$R$14)*0.85))</f>
        <v>178.5</v>
      </c>
      <c r="I5" s="11">
        <v>2</v>
      </c>
      <c r="J5" s="12">
        <f>H5*I5</f>
        <v>357</v>
      </c>
      <c r="K5" s="11" t="str">
        <f>IF(I5&gt;4, "DA","NE")</f>
        <v>NE</v>
      </c>
      <c r="L5" s="12">
        <f>IF(I5=5, J5*0.94, IF(I5=6, J5*0.89, J5))</f>
        <v>357</v>
      </c>
      <c r="M5" s="11" t="s">
        <v>31</v>
      </c>
      <c r="O5" s="46"/>
      <c r="P5" s="5" t="s">
        <v>23</v>
      </c>
      <c r="Q5" s="6" t="s">
        <v>32</v>
      </c>
      <c r="R5" s="7">
        <v>340</v>
      </c>
      <c r="S5" s="7">
        <v>550</v>
      </c>
      <c r="V5" s="8" t="s">
        <v>33</v>
      </c>
      <c r="W5" s="35">
        <f t="shared" si="0"/>
        <v>2</v>
      </c>
      <c r="X5" s="35"/>
      <c r="Y5" s="9" t="str">
        <f t="shared" si="1"/>
        <v/>
      </c>
    </row>
    <row r="6" spans="1:25" x14ac:dyDescent="0.25">
      <c r="A6" s="19" t="s">
        <v>34</v>
      </c>
      <c r="B6" s="19"/>
      <c r="C6" s="19" t="s">
        <v>35</v>
      </c>
      <c r="D6" s="19"/>
      <c r="E6" s="8" t="s">
        <v>23</v>
      </c>
      <c r="F6" s="8" t="s">
        <v>24</v>
      </c>
      <c r="G6" s="13" t="s">
        <v>36</v>
      </c>
      <c r="H6" s="14">
        <f t="shared" si="2"/>
        <v>540</v>
      </c>
      <c r="I6" s="13">
        <v>3</v>
      </c>
      <c r="J6" s="14">
        <f t="shared" ref="J6:J16" si="3">H6*I6</f>
        <v>1620</v>
      </c>
      <c r="K6" s="13" t="str">
        <f t="shared" ref="K6:K16" si="4">IF(I6&gt;4, "DA","NE")</f>
        <v>NE</v>
      </c>
      <c r="L6" s="14">
        <f t="shared" ref="L6:L16" si="5">IF(I6=5, J6*0.94, IF(I6=6, J6*0.89, J6))</f>
        <v>1620</v>
      </c>
      <c r="M6" s="13" t="s">
        <v>37</v>
      </c>
      <c r="O6" s="46"/>
      <c r="P6" s="5" t="s">
        <v>25</v>
      </c>
      <c r="Q6" s="6" t="s">
        <v>38</v>
      </c>
      <c r="R6" s="7">
        <v>410</v>
      </c>
      <c r="S6" s="7">
        <v>625</v>
      </c>
      <c r="V6" s="8" t="s">
        <v>39</v>
      </c>
      <c r="W6" s="35">
        <f t="shared" si="0"/>
        <v>4</v>
      </c>
      <c r="X6" s="35"/>
      <c r="Y6" s="9" t="str">
        <f t="shared" si="1"/>
        <v/>
      </c>
    </row>
    <row r="7" spans="1:25" x14ac:dyDescent="0.25">
      <c r="A7" s="19" t="s">
        <v>40</v>
      </c>
      <c r="B7" s="19"/>
      <c r="C7" s="19" t="s">
        <v>41</v>
      </c>
      <c r="D7" s="19"/>
      <c r="E7" s="8" t="s">
        <v>42</v>
      </c>
      <c r="F7" s="8" t="s">
        <v>43</v>
      </c>
      <c r="G7" s="13" t="s">
        <v>36</v>
      </c>
      <c r="H7" s="14">
        <f t="shared" si="2"/>
        <v>1130</v>
      </c>
      <c r="I7" s="13">
        <v>6</v>
      </c>
      <c r="J7" s="14">
        <f t="shared" si="3"/>
        <v>6780</v>
      </c>
      <c r="K7" s="13" t="str">
        <f t="shared" si="4"/>
        <v>DA</v>
      </c>
      <c r="L7" s="14">
        <f t="shared" si="5"/>
        <v>6034.2</v>
      </c>
      <c r="M7" s="13" t="s">
        <v>31</v>
      </c>
      <c r="O7" s="46"/>
      <c r="P7" s="5" t="s">
        <v>33</v>
      </c>
      <c r="Q7" s="6" t="s">
        <v>44</v>
      </c>
      <c r="R7" s="7">
        <v>395</v>
      </c>
      <c r="S7" s="7">
        <v>615</v>
      </c>
      <c r="V7" s="8" t="s">
        <v>42</v>
      </c>
      <c r="W7" s="35">
        <f t="shared" si="0"/>
        <v>6</v>
      </c>
      <c r="X7" s="35"/>
      <c r="Y7" s="9" t="str">
        <f t="shared" si="1"/>
        <v>Siguran polazak</v>
      </c>
    </row>
    <row r="8" spans="1:25" x14ac:dyDescent="0.25">
      <c r="A8" s="19" t="s">
        <v>45</v>
      </c>
      <c r="B8" s="19"/>
      <c r="C8" s="19" t="s">
        <v>46</v>
      </c>
      <c r="D8" s="19"/>
      <c r="E8" s="8" t="s">
        <v>28</v>
      </c>
      <c r="F8" s="8" t="s">
        <v>29</v>
      </c>
      <c r="G8" s="13" t="s">
        <v>47</v>
      </c>
      <c r="H8" s="14">
        <f t="shared" si="2"/>
        <v>210</v>
      </c>
      <c r="I8" s="13">
        <v>5</v>
      </c>
      <c r="J8" s="14">
        <f t="shared" si="3"/>
        <v>1050</v>
      </c>
      <c r="K8" s="13" t="str">
        <f t="shared" si="4"/>
        <v>DA</v>
      </c>
      <c r="L8" s="14">
        <f t="shared" si="5"/>
        <v>987</v>
      </c>
      <c r="M8" s="13" t="s">
        <v>37</v>
      </c>
      <c r="O8" s="46"/>
      <c r="P8" s="5" t="s">
        <v>39</v>
      </c>
      <c r="Q8" s="6" t="s">
        <v>48</v>
      </c>
      <c r="R8" s="7">
        <v>585</v>
      </c>
      <c r="S8" s="7">
        <v>810</v>
      </c>
      <c r="V8" s="8" t="s">
        <v>28</v>
      </c>
      <c r="W8" s="35">
        <f t="shared" si="0"/>
        <v>7</v>
      </c>
      <c r="X8" s="35"/>
      <c r="Y8" s="9" t="str">
        <f t="shared" si="1"/>
        <v>Siguran polazak</v>
      </c>
    </row>
    <row r="9" spans="1:25" x14ac:dyDescent="0.25">
      <c r="A9" s="19" t="s">
        <v>49</v>
      </c>
      <c r="B9" s="19"/>
      <c r="C9" s="19" t="s">
        <v>50</v>
      </c>
      <c r="D9" s="19"/>
      <c r="E9" s="8" t="s">
        <v>9</v>
      </c>
      <c r="F9" s="8" t="s">
        <v>10</v>
      </c>
      <c r="G9" s="13" t="s">
        <v>36</v>
      </c>
      <c r="H9" s="14">
        <f t="shared" si="2"/>
        <v>520</v>
      </c>
      <c r="I9" s="13">
        <v>5</v>
      </c>
      <c r="J9" s="14">
        <f t="shared" si="3"/>
        <v>2600</v>
      </c>
      <c r="K9" s="13" t="str">
        <f t="shared" si="4"/>
        <v>DA</v>
      </c>
      <c r="L9" s="14">
        <f t="shared" si="5"/>
        <v>2444</v>
      </c>
      <c r="M9" s="13" t="s">
        <v>31</v>
      </c>
      <c r="O9" s="46"/>
      <c r="P9" s="5" t="s">
        <v>42</v>
      </c>
      <c r="Q9" s="6" t="s">
        <v>43</v>
      </c>
      <c r="R9" s="7">
        <v>720</v>
      </c>
      <c r="S9" s="7">
        <v>1130</v>
      </c>
      <c r="V9" s="8" t="s">
        <v>51</v>
      </c>
      <c r="W9" s="35">
        <f t="shared" si="0"/>
        <v>0</v>
      </c>
      <c r="X9" s="35"/>
      <c r="Y9" s="9" t="str">
        <f t="shared" si="1"/>
        <v/>
      </c>
    </row>
    <row r="10" spans="1:25" x14ac:dyDescent="0.25">
      <c r="A10" s="19" t="s">
        <v>52</v>
      </c>
      <c r="B10" s="19"/>
      <c r="C10" s="19" t="s">
        <v>53</v>
      </c>
      <c r="D10" s="19"/>
      <c r="E10" s="8" t="s">
        <v>9</v>
      </c>
      <c r="F10" s="8" t="s">
        <v>10</v>
      </c>
      <c r="G10" s="13" t="s">
        <v>36</v>
      </c>
      <c r="H10" s="14">
        <f t="shared" si="2"/>
        <v>520</v>
      </c>
      <c r="I10" s="13">
        <v>5</v>
      </c>
      <c r="J10" s="14">
        <f t="shared" si="3"/>
        <v>2600</v>
      </c>
      <c r="K10" s="13" t="str">
        <f t="shared" si="4"/>
        <v>DA</v>
      </c>
      <c r="L10" s="14">
        <f t="shared" si="5"/>
        <v>2444</v>
      </c>
      <c r="M10" s="13" t="s">
        <v>31</v>
      </c>
      <c r="O10" s="46"/>
      <c r="P10" s="5" t="s">
        <v>28</v>
      </c>
      <c r="Q10" s="6" t="s">
        <v>29</v>
      </c>
      <c r="R10" s="7">
        <v>210</v>
      </c>
      <c r="S10" s="7">
        <v>325</v>
      </c>
      <c r="V10" s="8" t="s">
        <v>54</v>
      </c>
      <c r="W10" s="35">
        <f t="shared" si="0"/>
        <v>0</v>
      </c>
      <c r="X10" s="35"/>
      <c r="Y10" s="9" t="str">
        <f t="shared" si="1"/>
        <v/>
      </c>
    </row>
    <row r="11" spans="1:25" x14ac:dyDescent="0.25">
      <c r="A11" s="19" t="s">
        <v>55</v>
      </c>
      <c r="B11" s="19"/>
      <c r="C11" s="19" t="s">
        <v>56</v>
      </c>
      <c r="D11" s="19"/>
      <c r="E11" s="8" t="s">
        <v>9</v>
      </c>
      <c r="F11" s="8" t="s">
        <v>10</v>
      </c>
      <c r="G11" s="13" t="s">
        <v>47</v>
      </c>
      <c r="H11" s="14">
        <f t="shared" si="2"/>
        <v>320</v>
      </c>
      <c r="I11" s="13">
        <v>3</v>
      </c>
      <c r="J11" s="14">
        <f t="shared" si="3"/>
        <v>960</v>
      </c>
      <c r="K11" s="13" t="str">
        <f t="shared" si="4"/>
        <v>NE</v>
      </c>
      <c r="L11" s="14">
        <f t="shared" si="5"/>
        <v>960</v>
      </c>
      <c r="M11" s="13" t="s">
        <v>31</v>
      </c>
      <c r="O11" s="46"/>
      <c r="P11" s="5" t="s">
        <v>51</v>
      </c>
      <c r="Q11" s="6" t="s">
        <v>57</v>
      </c>
      <c r="R11" s="7">
        <v>185</v>
      </c>
      <c r="S11" s="7">
        <v>250</v>
      </c>
    </row>
    <row r="12" spans="1:25" x14ac:dyDescent="0.25">
      <c r="A12" s="19" t="s">
        <v>58</v>
      </c>
      <c r="B12" s="19"/>
      <c r="C12" s="19" t="s">
        <v>59</v>
      </c>
      <c r="D12" s="19"/>
      <c r="E12" s="8" t="s">
        <v>39</v>
      </c>
      <c r="F12" s="8" t="s">
        <v>48</v>
      </c>
      <c r="G12" s="13" t="s">
        <v>36</v>
      </c>
      <c r="H12" s="14">
        <f t="shared" si="2"/>
        <v>810</v>
      </c>
      <c r="I12" s="13">
        <v>4</v>
      </c>
      <c r="J12" s="14">
        <f t="shared" si="3"/>
        <v>3240</v>
      </c>
      <c r="K12" s="13" t="str">
        <f t="shared" si="4"/>
        <v>NE</v>
      </c>
      <c r="L12" s="14">
        <f t="shared" si="5"/>
        <v>3240</v>
      </c>
      <c r="M12" s="13" t="s">
        <v>37</v>
      </c>
      <c r="O12" s="46"/>
      <c r="P12" s="5" t="s">
        <v>54</v>
      </c>
      <c r="Q12" s="6" t="s">
        <v>60</v>
      </c>
      <c r="R12" s="7">
        <v>220</v>
      </c>
      <c r="S12" s="7">
        <v>295</v>
      </c>
    </row>
    <row r="13" spans="1:25" x14ac:dyDescent="0.25">
      <c r="A13" s="19" t="s">
        <v>61</v>
      </c>
      <c r="B13" s="19"/>
      <c r="C13" s="19" t="s">
        <v>62</v>
      </c>
      <c r="D13" s="19"/>
      <c r="E13" s="8" t="s">
        <v>25</v>
      </c>
      <c r="F13" s="8" t="s">
        <v>38</v>
      </c>
      <c r="G13" s="13" t="s">
        <v>47</v>
      </c>
      <c r="H13" s="14">
        <f t="shared" si="2"/>
        <v>410</v>
      </c>
      <c r="I13" s="13">
        <v>5</v>
      </c>
      <c r="J13" s="14">
        <f t="shared" si="3"/>
        <v>2050</v>
      </c>
      <c r="K13" s="13" t="str">
        <f t="shared" si="4"/>
        <v>DA</v>
      </c>
      <c r="L13" s="14">
        <f t="shared" si="5"/>
        <v>1927</v>
      </c>
      <c r="M13" s="13" t="s">
        <v>37</v>
      </c>
      <c r="O13" s="46"/>
      <c r="P13" s="5" t="s">
        <v>54</v>
      </c>
      <c r="Q13" s="15" t="s">
        <v>63</v>
      </c>
      <c r="R13" s="7">
        <v>190</v>
      </c>
      <c r="S13" s="7">
        <v>275</v>
      </c>
    </row>
    <row r="14" spans="1:25" ht="15.75" thickBot="1" x14ac:dyDescent="0.3">
      <c r="A14" s="19" t="s">
        <v>64</v>
      </c>
      <c r="B14" s="19"/>
      <c r="C14" s="19" t="s">
        <v>65</v>
      </c>
      <c r="D14" s="19"/>
      <c r="E14" s="8" t="s">
        <v>23</v>
      </c>
      <c r="F14" s="8" t="s">
        <v>24</v>
      </c>
      <c r="G14" s="13" t="s">
        <v>30</v>
      </c>
      <c r="H14" s="14">
        <f t="shared" si="2"/>
        <v>297.5</v>
      </c>
      <c r="I14" s="13">
        <v>2</v>
      </c>
      <c r="J14" s="14">
        <f t="shared" si="3"/>
        <v>595</v>
      </c>
      <c r="K14" s="13" t="str">
        <f t="shared" si="4"/>
        <v>NE</v>
      </c>
      <c r="L14" s="14">
        <f t="shared" si="5"/>
        <v>595</v>
      </c>
      <c r="M14" s="13" t="s">
        <v>31</v>
      </c>
      <c r="O14" s="47"/>
      <c r="P14" s="5" t="s">
        <v>33</v>
      </c>
      <c r="Q14" s="15" t="s">
        <v>66</v>
      </c>
      <c r="R14" s="7">
        <v>420</v>
      </c>
      <c r="S14" s="7">
        <v>595</v>
      </c>
    </row>
    <row r="15" spans="1:25" x14ac:dyDescent="0.25">
      <c r="A15" s="19" t="s">
        <v>67</v>
      </c>
      <c r="B15" s="19"/>
      <c r="C15" s="19" t="s">
        <v>68</v>
      </c>
      <c r="D15" s="19"/>
      <c r="E15" s="8" t="s">
        <v>23</v>
      </c>
      <c r="F15" s="8" t="s">
        <v>24</v>
      </c>
      <c r="G15" s="13" t="s">
        <v>36</v>
      </c>
      <c r="H15" s="14">
        <f t="shared" si="2"/>
        <v>540</v>
      </c>
      <c r="I15" s="13">
        <v>1</v>
      </c>
      <c r="J15" s="14">
        <f t="shared" si="3"/>
        <v>540</v>
      </c>
      <c r="K15" s="13" t="str">
        <f t="shared" si="4"/>
        <v>NE</v>
      </c>
      <c r="L15" s="14">
        <f t="shared" si="5"/>
        <v>540</v>
      </c>
      <c r="M15" s="13" t="s">
        <v>37</v>
      </c>
    </row>
    <row r="16" spans="1:25" x14ac:dyDescent="0.25">
      <c r="A16" s="19" t="s">
        <v>69</v>
      </c>
      <c r="B16" s="19"/>
      <c r="C16" s="19" t="s">
        <v>70</v>
      </c>
      <c r="D16" s="19"/>
      <c r="E16" s="8" t="s">
        <v>33</v>
      </c>
      <c r="F16" s="8" t="s">
        <v>66</v>
      </c>
      <c r="G16" s="13" t="s">
        <v>36</v>
      </c>
      <c r="H16" s="14">
        <f t="shared" si="2"/>
        <v>595</v>
      </c>
      <c r="I16" s="13">
        <v>2</v>
      </c>
      <c r="J16" s="14">
        <f t="shared" si="3"/>
        <v>1190</v>
      </c>
      <c r="K16" s="13" t="str">
        <f t="shared" si="4"/>
        <v>NE</v>
      </c>
      <c r="L16" s="14">
        <f t="shared" si="5"/>
        <v>1190</v>
      </c>
      <c r="M16" s="13" t="s">
        <v>31</v>
      </c>
    </row>
    <row r="21" spans="1:14" thickBot="1" x14ac:dyDescent="0.35"/>
    <row r="22" spans="1:14" ht="14.45" customHeight="1" x14ac:dyDescent="0.25">
      <c r="A22" s="23" t="s">
        <v>71</v>
      </c>
      <c r="B22" s="24"/>
      <c r="C22" s="24"/>
      <c r="D22" s="24"/>
      <c r="E22" s="24"/>
      <c r="F22" s="24"/>
      <c r="G22" s="24"/>
      <c r="H22" s="24"/>
      <c r="I22" s="24"/>
      <c r="J22" s="25"/>
      <c r="L22" s="16"/>
    </row>
    <row r="23" spans="1:14" x14ac:dyDescent="0.25">
      <c r="A23" s="26"/>
      <c r="B23" s="27"/>
      <c r="C23" s="27"/>
      <c r="D23" s="27"/>
      <c r="E23" s="27"/>
      <c r="F23" s="27"/>
      <c r="G23" s="27"/>
      <c r="H23" s="27"/>
      <c r="I23" s="27"/>
      <c r="J23" s="28"/>
      <c r="L23" s="16"/>
    </row>
    <row r="24" spans="1:14" x14ac:dyDescent="0.25">
      <c r="A24" s="29" t="s">
        <v>11</v>
      </c>
      <c r="B24" s="30"/>
      <c r="C24" s="30" t="s">
        <v>12</v>
      </c>
      <c r="D24" s="30"/>
      <c r="E24" s="30" t="s">
        <v>72</v>
      </c>
      <c r="F24" s="30"/>
      <c r="G24" s="30" t="s">
        <v>73</v>
      </c>
      <c r="H24" s="30"/>
      <c r="I24" s="30" t="s">
        <v>74</v>
      </c>
      <c r="J24" s="33"/>
      <c r="L24" s="16"/>
    </row>
    <row r="25" spans="1:14" ht="15.75" thickBot="1" x14ac:dyDescent="0.3">
      <c r="A25" s="31"/>
      <c r="B25" s="32"/>
      <c r="C25" s="32"/>
      <c r="D25" s="32"/>
      <c r="E25" s="32"/>
      <c r="F25" s="32"/>
      <c r="G25" s="32"/>
      <c r="H25" s="32"/>
      <c r="I25" s="32"/>
      <c r="J25" s="34"/>
      <c r="L25" s="16"/>
    </row>
    <row r="26" spans="1:14" x14ac:dyDescent="0.25">
      <c r="A26" s="21" t="s">
        <v>26</v>
      </c>
      <c r="B26" s="21"/>
      <c r="C26" s="21" t="s">
        <v>27</v>
      </c>
      <c r="D26" s="21"/>
      <c r="E26" s="22">
        <f t="shared" ref="E26:E37" si="6">IF(M5="da",L5*0.4,L5)</f>
        <v>142.80000000000001</v>
      </c>
      <c r="F26" s="22"/>
      <c r="G26" s="22">
        <f t="shared" ref="G26:G37" si="7">(L5-E26)/2</f>
        <v>107.1</v>
      </c>
      <c r="H26" s="22"/>
      <c r="I26" s="22">
        <f t="shared" ref="I26:I37" si="8">(L5-E26)/2</f>
        <v>107.1</v>
      </c>
      <c r="J26" s="22"/>
    </row>
    <row r="27" spans="1:14" x14ac:dyDescent="0.25">
      <c r="A27" s="19" t="s">
        <v>34</v>
      </c>
      <c r="B27" s="19"/>
      <c r="C27" s="19" t="s">
        <v>35</v>
      </c>
      <c r="D27" s="19"/>
      <c r="E27" s="20">
        <f t="shared" si="6"/>
        <v>1620</v>
      </c>
      <c r="F27" s="20"/>
      <c r="G27" s="20">
        <f t="shared" si="7"/>
        <v>0</v>
      </c>
      <c r="H27" s="20"/>
      <c r="I27" s="20">
        <f t="shared" si="8"/>
        <v>0</v>
      </c>
      <c r="J27" s="20"/>
    </row>
    <row r="28" spans="1:14" x14ac:dyDescent="0.25">
      <c r="A28" s="19" t="s">
        <v>40</v>
      </c>
      <c r="B28" s="19"/>
      <c r="C28" s="19" t="s">
        <v>41</v>
      </c>
      <c r="D28" s="19"/>
      <c r="E28" s="20">
        <f t="shared" si="6"/>
        <v>2413.6799999999998</v>
      </c>
      <c r="F28" s="20"/>
      <c r="G28" s="20">
        <f t="shared" si="7"/>
        <v>1810.26</v>
      </c>
      <c r="H28" s="20"/>
      <c r="I28" s="20">
        <f t="shared" si="8"/>
        <v>1810.26</v>
      </c>
      <c r="J28" s="20"/>
    </row>
    <row r="29" spans="1:14" x14ac:dyDescent="0.25">
      <c r="A29" s="19" t="s">
        <v>45</v>
      </c>
      <c r="B29" s="19"/>
      <c r="C29" s="19" t="s">
        <v>46</v>
      </c>
      <c r="D29" s="19"/>
      <c r="E29" s="20">
        <f t="shared" si="6"/>
        <v>987</v>
      </c>
      <c r="F29" s="20"/>
      <c r="G29" s="20">
        <f t="shared" si="7"/>
        <v>0</v>
      </c>
      <c r="H29" s="20"/>
      <c r="I29" s="20">
        <f t="shared" si="8"/>
        <v>0</v>
      </c>
      <c r="J29" s="20"/>
    </row>
    <row r="30" spans="1:14" x14ac:dyDescent="0.25">
      <c r="A30" s="19" t="s">
        <v>49</v>
      </c>
      <c r="B30" s="19"/>
      <c r="C30" s="19" t="s">
        <v>50</v>
      </c>
      <c r="D30" s="19"/>
      <c r="E30" s="20">
        <f t="shared" si="6"/>
        <v>977.6</v>
      </c>
      <c r="F30" s="20"/>
      <c r="G30" s="20">
        <f t="shared" si="7"/>
        <v>733.2</v>
      </c>
      <c r="H30" s="20"/>
      <c r="I30" s="20">
        <f t="shared" si="8"/>
        <v>733.2</v>
      </c>
      <c r="J30" s="20"/>
    </row>
    <row r="31" spans="1:14" x14ac:dyDescent="0.25">
      <c r="A31" s="19" t="s">
        <v>52</v>
      </c>
      <c r="B31" s="19"/>
      <c r="C31" s="19" t="s">
        <v>53</v>
      </c>
      <c r="D31" s="19"/>
      <c r="E31" s="20">
        <f t="shared" si="6"/>
        <v>977.6</v>
      </c>
      <c r="F31" s="20"/>
      <c r="G31" s="20">
        <f t="shared" si="7"/>
        <v>733.2</v>
      </c>
      <c r="H31" s="20"/>
      <c r="I31" s="20">
        <f t="shared" si="8"/>
        <v>733.2</v>
      </c>
      <c r="J31" s="20"/>
      <c r="L31" s="17"/>
      <c r="M31" s="18"/>
      <c r="N31" s="18"/>
    </row>
    <row r="32" spans="1:14" x14ac:dyDescent="0.25">
      <c r="A32" s="19" t="s">
        <v>55</v>
      </c>
      <c r="B32" s="19"/>
      <c r="C32" s="19" t="s">
        <v>56</v>
      </c>
      <c r="D32" s="19"/>
      <c r="E32" s="20">
        <f t="shared" si="6"/>
        <v>384</v>
      </c>
      <c r="F32" s="20"/>
      <c r="G32" s="20">
        <f t="shared" si="7"/>
        <v>288</v>
      </c>
      <c r="H32" s="20"/>
      <c r="I32" s="20">
        <f t="shared" si="8"/>
        <v>288</v>
      </c>
      <c r="J32" s="20"/>
      <c r="L32" s="17"/>
      <c r="M32" s="18"/>
      <c r="N32" s="18"/>
    </row>
    <row r="33" spans="1:14" x14ac:dyDescent="0.25">
      <c r="A33" s="19" t="s">
        <v>58</v>
      </c>
      <c r="B33" s="19"/>
      <c r="C33" s="19" t="s">
        <v>59</v>
      </c>
      <c r="D33" s="19"/>
      <c r="E33" s="20">
        <f t="shared" si="6"/>
        <v>3240</v>
      </c>
      <c r="F33" s="20"/>
      <c r="G33" s="20">
        <f t="shared" si="7"/>
        <v>0</v>
      </c>
      <c r="H33" s="20"/>
      <c r="I33" s="20">
        <f t="shared" si="8"/>
        <v>0</v>
      </c>
      <c r="J33" s="20"/>
      <c r="L33" s="17"/>
      <c r="M33" s="18"/>
      <c r="N33" s="18"/>
    </row>
    <row r="34" spans="1:14" x14ac:dyDescent="0.25">
      <c r="A34" s="19" t="s">
        <v>61</v>
      </c>
      <c r="B34" s="19"/>
      <c r="C34" s="19" t="s">
        <v>62</v>
      </c>
      <c r="D34" s="19"/>
      <c r="E34" s="20">
        <f t="shared" si="6"/>
        <v>1927</v>
      </c>
      <c r="F34" s="20"/>
      <c r="G34" s="20">
        <f t="shared" si="7"/>
        <v>0</v>
      </c>
      <c r="H34" s="20"/>
      <c r="I34" s="20">
        <f t="shared" si="8"/>
        <v>0</v>
      </c>
      <c r="J34" s="20"/>
    </row>
    <row r="35" spans="1:14" x14ac:dyDescent="0.25">
      <c r="A35" s="19" t="s">
        <v>64</v>
      </c>
      <c r="B35" s="19"/>
      <c r="C35" s="19" t="s">
        <v>65</v>
      </c>
      <c r="D35" s="19"/>
      <c r="E35" s="20">
        <f t="shared" si="6"/>
        <v>238</v>
      </c>
      <c r="F35" s="20"/>
      <c r="G35" s="20">
        <f t="shared" si="7"/>
        <v>178.5</v>
      </c>
      <c r="H35" s="20"/>
      <c r="I35" s="20">
        <f t="shared" si="8"/>
        <v>178.5</v>
      </c>
      <c r="J35" s="20"/>
    </row>
    <row r="36" spans="1:14" x14ac:dyDescent="0.25">
      <c r="A36" s="19" t="s">
        <v>67</v>
      </c>
      <c r="B36" s="19"/>
      <c r="C36" s="19" t="s">
        <v>68</v>
      </c>
      <c r="D36" s="19"/>
      <c r="E36" s="20">
        <f t="shared" si="6"/>
        <v>540</v>
      </c>
      <c r="F36" s="20"/>
      <c r="G36" s="20">
        <f t="shared" si="7"/>
        <v>0</v>
      </c>
      <c r="H36" s="20"/>
      <c r="I36" s="20">
        <f t="shared" si="8"/>
        <v>0</v>
      </c>
      <c r="J36" s="20"/>
    </row>
    <row r="37" spans="1:14" x14ac:dyDescent="0.25">
      <c r="A37" s="19" t="s">
        <v>69</v>
      </c>
      <c r="B37" s="19"/>
      <c r="C37" s="19" t="s">
        <v>70</v>
      </c>
      <c r="D37" s="19"/>
      <c r="E37" s="20">
        <f t="shared" si="6"/>
        <v>476</v>
      </c>
      <c r="F37" s="20"/>
      <c r="G37" s="20">
        <f t="shared" si="7"/>
        <v>357</v>
      </c>
      <c r="H37" s="20"/>
      <c r="I37" s="20">
        <f t="shared" si="8"/>
        <v>357</v>
      </c>
      <c r="J37" s="20"/>
    </row>
  </sheetData>
  <mergeCells count="114">
    <mergeCell ref="A1:D2"/>
    <mergeCell ref="E1:M2"/>
    <mergeCell ref="O1:O14"/>
    <mergeCell ref="W1:X1"/>
    <mergeCell ref="W2:X2"/>
    <mergeCell ref="A3:B4"/>
    <mergeCell ref="C3:D4"/>
    <mergeCell ref="E3:E4"/>
    <mergeCell ref="F3:F4"/>
    <mergeCell ref="G3:G4"/>
    <mergeCell ref="A7:B7"/>
    <mergeCell ref="C7:D7"/>
    <mergeCell ref="W7:X7"/>
    <mergeCell ref="A8:B8"/>
    <mergeCell ref="C8:D8"/>
    <mergeCell ref="W8:X8"/>
    <mergeCell ref="W3:X3"/>
    <mergeCell ref="W4:X4"/>
    <mergeCell ref="A5:B5"/>
    <mergeCell ref="C5:D5"/>
    <mergeCell ref="W5:X5"/>
    <mergeCell ref="A6:B6"/>
    <mergeCell ref="C6:D6"/>
    <mergeCell ref="W6:X6"/>
    <mergeCell ref="H3:H4"/>
    <mergeCell ref="I3:I4"/>
    <mergeCell ref="J3:J4"/>
    <mergeCell ref="K3:K4"/>
    <mergeCell ref="L3:L4"/>
    <mergeCell ref="M3:M4"/>
    <mergeCell ref="A11:B11"/>
    <mergeCell ref="C11:D11"/>
    <mergeCell ref="A12:B12"/>
    <mergeCell ref="C12:D12"/>
    <mergeCell ref="A13:B13"/>
    <mergeCell ref="C13:D13"/>
    <mergeCell ref="A9:B9"/>
    <mergeCell ref="C9:D9"/>
    <mergeCell ref="W9:X9"/>
    <mergeCell ref="A10:B10"/>
    <mergeCell ref="C10:D10"/>
    <mergeCell ref="W10:X10"/>
    <mergeCell ref="A22:J23"/>
    <mergeCell ref="A24:B25"/>
    <mergeCell ref="C24:D25"/>
    <mergeCell ref="E24:F25"/>
    <mergeCell ref="G24:H25"/>
    <mergeCell ref="I24:J25"/>
    <mergeCell ref="A14:B14"/>
    <mergeCell ref="C14:D14"/>
    <mergeCell ref="A15:B15"/>
    <mergeCell ref="C15:D15"/>
    <mergeCell ref="A16:B16"/>
    <mergeCell ref="C16:D16"/>
    <mergeCell ref="A26:B26"/>
    <mergeCell ref="C26:D26"/>
    <mergeCell ref="E26:F26"/>
    <mergeCell ref="G26:H26"/>
    <mergeCell ref="I26:J26"/>
    <mergeCell ref="A27:B27"/>
    <mergeCell ref="C27:D27"/>
    <mergeCell ref="E27:F27"/>
    <mergeCell ref="G27:H27"/>
    <mergeCell ref="I27:J27"/>
    <mergeCell ref="A28:B28"/>
    <mergeCell ref="C28:D28"/>
    <mergeCell ref="E28:F28"/>
    <mergeCell ref="G28:H28"/>
    <mergeCell ref="I28:J28"/>
    <mergeCell ref="A29:B29"/>
    <mergeCell ref="C29:D29"/>
    <mergeCell ref="E29:F29"/>
    <mergeCell ref="G29:H29"/>
    <mergeCell ref="I29:J29"/>
    <mergeCell ref="A30:B30"/>
    <mergeCell ref="C30:D30"/>
    <mergeCell ref="E30:F30"/>
    <mergeCell ref="G30:H30"/>
    <mergeCell ref="I30:J30"/>
    <mergeCell ref="A31:B31"/>
    <mergeCell ref="C31:D31"/>
    <mergeCell ref="E31:F31"/>
    <mergeCell ref="G31:H31"/>
    <mergeCell ref="I31:J31"/>
    <mergeCell ref="A32:B32"/>
    <mergeCell ref="C32:D32"/>
    <mergeCell ref="E32:F32"/>
    <mergeCell ref="G32:H32"/>
    <mergeCell ref="I32:J32"/>
    <mergeCell ref="A33:B33"/>
    <mergeCell ref="C33:D33"/>
    <mergeCell ref="E33:F33"/>
    <mergeCell ref="G33:H33"/>
    <mergeCell ref="I33:J33"/>
    <mergeCell ref="A34:B34"/>
    <mergeCell ref="C34:D34"/>
    <mergeCell ref="E34:F34"/>
    <mergeCell ref="G34:H34"/>
    <mergeCell ref="I34:J34"/>
    <mergeCell ref="A35:B35"/>
    <mergeCell ref="C35:D35"/>
    <mergeCell ref="E35:F35"/>
    <mergeCell ref="G35:H35"/>
    <mergeCell ref="I35:J35"/>
    <mergeCell ref="A36:B36"/>
    <mergeCell ref="C36:D36"/>
    <mergeCell ref="E36:F36"/>
    <mergeCell ref="G36:H36"/>
    <mergeCell ref="I36:J36"/>
    <mergeCell ref="A37:B37"/>
    <mergeCell ref="C37:D37"/>
    <mergeCell ref="E37:F37"/>
    <mergeCell ref="G37:H37"/>
    <mergeCell ref="I37:J37"/>
  </mergeCells>
  <conditionalFormatting sqref="A5:M16">
    <cfRule type="expression" dxfId="0" priority="1">
      <formula>$K5="DA"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'[1]Pomoćni list'!#REF!</xm:f>
          </x14:formula1>
          <xm:sqref>M5:M16</xm:sqref>
        </x14:dataValidation>
        <x14:dataValidation type="list" allowBlank="1" showInputMessage="1" showErrorMessage="1">
          <x14:formula1>
            <xm:f>'[1]Pomoćni list'!#REF!</xm:f>
          </x14:formula1>
          <xm:sqref>I5:I16</xm:sqref>
        </x14:dataValidation>
        <x14:dataValidation type="list" allowBlank="1" showInputMessage="1" showErrorMessage="1">
          <x14:formula1>
            <xm:f>Pomoc!$A$1:$A$3</xm:f>
          </x14:formula1>
          <xm:sqref>G5:G16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D5" sqref="D5"/>
    </sheetView>
  </sheetViews>
  <sheetFormatPr defaultRowHeight="15" x14ac:dyDescent="0.25"/>
  <cols>
    <col min="1" max="1" width="16.140625" bestFit="1" customWidth="1"/>
  </cols>
  <sheetData>
    <row r="1" spans="1:2" x14ac:dyDescent="0.25">
      <c r="A1" t="s">
        <v>30</v>
      </c>
      <c r="B1">
        <v>1</v>
      </c>
    </row>
    <row r="2" spans="1:2" x14ac:dyDescent="0.25">
      <c r="A2" t="s">
        <v>47</v>
      </c>
      <c r="B2">
        <v>2</v>
      </c>
    </row>
    <row r="3" spans="1:2" x14ac:dyDescent="0.25">
      <c r="A3" t="s">
        <v>36</v>
      </c>
      <c r="B3">
        <v>3</v>
      </c>
    </row>
    <row r="4" spans="1:2" x14ac:dyDescent="0.25">
      <c r="B4">
        <v>4</v>
      </c>
    </row>
    <row r="5" spans="1:2" x14ac:dyDescent="0.25">
      <c r="B5">
        <v>5</v>
      </c>
    </row>
    <row r="6" spans="1:2" x14ac:dyDescent="0.25">
      <c r="B6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Pomoc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Ljubica Kovacevic</dc:creator>
  <cp:lastModifiedBy>Branka</cp:lastModifiedBy>
  <dcterms:created xsi:type="dcterms:W3CDTF">2018-11-07T00:02:12Z</dcterms:created>
  <dcterms:modified xsi:type="dcterms:W3CDTF">2021-03-11T14:46:06Z</dcterms:modified>
</cp:coreProperties>
</file>