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KS\Vezbe\SA2 - matematika\"/>
    </mc:Choice>
  </mc:AlternateContent>
  <xr:revisionPtr revIDLastSave="0" documentId="13_ncr:1_{A2105FEB-EBE4-41B9-8ACC-3F2C3AFD23F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Pivot" sheetId="4" r:id="rId1"/>
    <sheet name="Sheet1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H80" i="1" s="1"/>
  <c r="G81" i="1"/>
  <c r="H81" i="1" s="1"/>
  <c r="G82" i="1"/>
  <c r="H82" i="1" s="1"/>
  <c r="G83" i="1"/>
  <c r="G84" i="1"/>
  <c r="H84" i="1" s="1"/>
  <c r="G85" i="1"/>
  <c r="H85" i="1" s="1"/>
  <c r="G86" i="1"/>
  <c r="H86" i="1" s="1"/>
  <c r="G71" i="1"/>
  <c r="H71" i="1" s="1"/>
  <c r="G72" i="1"/>
  <c r="H72" i="1" s="1"/>
  <c r="G73" i="1"/>
  <c r="H73" i="1" s="1"/>
  <c r="G74" i="1"/>
  <c r="H74" i="1" s="1"/>
  <c r="G75" i="1"/>
  <c r="G76" i="1"/>
  <c r="H76" i="1" s="1"/>
  <c r="G77" i="1"/>
  <c r="H77" i="1" s="1"/>
  <c r="G78" i="1"/>
  <c r="H78" i="1" s="1"/>
  <c r="G79" i="1"/>
  <c r="I79" i="1" s="1"/>
  <c r="G66" i="1"/>
  <c r="H66" i="1" s="1"/>
  <c r="G67" i="1"/>
  <c r="G68" i="1"/>
  <c r="H68" i="1" s="1"/>
  <c r="G69" i="1"/>
  <c r="H69" i="1" s="1"/>
  <c r="G70" i="1"/>
  <c r="G62" i="1"/>
  <c r="G63" i="1"/>
  <c r="H63" i="1" s="1"/>
  <c r="G64" i="1"/>
  <c r="H64" i="1" s="1"/>
  <c r="G65" i="1"/>
  <c r="H65" i="1" s="1"/>
  <c r="G60" i="1"/>
  <c r="H60" i="1" s="1"/>
  <c r="G61" i="1"/>
  <c r="H61" i="1" s="1"/>
  <c r="G57" i="1"/>
  <c r="H57" i="1" s="1"/>
  <c r="G58" i="1"/>
  <c r="H58" i="1" s="1"/>
  <c r="G59" i="1"/>
  <c r="H59" i="1" s="1"/>
  <c r="G56" i="1"/>
  <c r="H56" i="1" s="1"/>
  <c r="G54" i="1"/>
  <c r="G55" i="1"/>
  <c r="H55" i="1" s="1"/>
  <c r="G53" i="1"/>
  <c r="H53" i="1" s="1"/>
  <c r="G51" i="1"/>
  <c r="H51" i="1" s="1"/>
  <c r="G52" i="1"/>
  <c r="H52" i="1" s="1"/>
  <c r="G48" i="1"/>
  <c r="H48" i="1" s="1"/>
  <c r="G49" i="1"/>
  <c r="H49" i="1" s="1"/>
  <c r="G50" i="1"/>
  <c r="H50" i="1" s="1"/>
  <c r="G46" i="1"/>
  <c r="G47" i="1"/>
  <c r="H47" i="1" s="1"/>
  <c r="G45" i="1"/>
  <c r="H45" i="1" s="1"/>
  <c r="F45" i="1"/>
  <c r="F46" i="1"/>
  <c r="H46" i="1" s="1"/>
  <c r="F47" i="1"/>
  <c r="I47" i="1" s="1"/>
  <c r="F48" i="1"/>
  <c r="I48" i="1" s="1"/>
  <c r="F49" i="1"/>
  <c r="F50" i="1"/>
  <c r="I50" i="1" s="1"/>
  <c r="F51" i="1"/>
  <c r="F52" i="1"/>
  <c r="I52" i="1" s="1"/>
  <c r="F53" i="1"/>
  <c r="I53" i="1" s="1"/>
  <c r="F54" i="1"/>
  <c r="F55" i="1"/>
  <c r="F56" i="1"/>
  <c r="I56" i="1" s="1"/>
  <c r="F57" i="1"/>
  <c r="I57" i="1" s="1"/>
  <c r="F58" i="1"/>
  <c r="I58" i="1" s="1"/>
  <c r="F59" i="1"/>
  <c r="F60" i="1"/>
  <c r="I60" i="1" s="1"/>
  <c r="F61" i="1"/>
  <c r="I61" i="1" s="1"/>
  <c r="F62" i="1"/>
  <c r="F63" i="1"/>
  <c r="F64" i="1"/>
  <c r="I64" i="1" s="1"/>
  <c r="F65" i="1"/>
  <c r="I65" i="1" s="1"/>
  <c r="F66" i="1"/>
  <c r="F67" i="1"/>
  <c r="H67" i="1" s="1"/>
  <c r="F68" i="1"/>
  <c r="I68" i="1" s="1"/>
  <c r="F69" i="1"/>
  <c r="F70" i="1"/>
  <c r="F71" i="1"/>
  <c r="F72" i="1"/>
  <c r="F73" i="1"/>
  <c r="I73" i="1" s="1"/>
  <c r="F74" i="1"/>
  <c r="I74" i="1" s="1"/>
  <c r="F75" i="1"/>
  <c r="H75" i="1" s="1"/>
  <c r="F76" i="1"/>
  <c r="F77" i="1"/>
  <c r="I77" i="1" s="1"/>
  <c r="F78" i="1"/>
  <c r="I78" i="1" s="1"/>
  <c r="F79" i="1"/>
  <c r="F80" i="1"/>
  <c r="F81" i="1"/>
  <c r="I81" i="1" s="1"/>
  <c r="F82" i="1"/>
  <c r="I82" i="1" s="1"/>
  <c r="F83" i="1"/>
  <c r="H83" i="1" s="1"/>
  <c r="F84" i="1"/>
  <c r="F85" i="1"/>
  <c r="I85" i="1" s="1"/>
  <c r="F86" i="1"/>
  <c r="I86" i="1" s="1"/>
  <c r="F7" i="1"/>
  <c r="I63" i="1" l="1"/>
  <c r="I51" i="1"/>
  <c r="I71" i="1"/>
  <c r="I69" i="1"/>
  <c r="I49" i="1"/>
  <c r="I76" i="1"/>
  <c r="I84" i="1"/>
  <c r="I72" i="1"/>
  <c r="I80" i="1"/>
  <c r="I55" i="1"/>
  <c r="I59" i="1"/>
  <c r="I66" i="1"/>
  <c r="H79" i="1"/>
  <c r="I46" i="1"/>
  <c r="I83" i="1"/>
  <c r="I67" i="1"/>
  <c r="H62" i="1"/>
  <c r="I62" i="1" s="1"/>
  <c r="H54" i="1"/>
  <c r="I54" i="1" s="1"/>
  <c r="H70" i="1"/>
  <c r="I70" i="1" s="1"/>
  <c r="I75" i="1"/>
  <c r="I45" i="1"/>
  <c r="H10" i="1"/>
  <c r="H43" i="1"/>
  <c r="G4" i="1"/>
  <c r="G5" i="1"/>
  <c r="I5" i="1" s="1"/>
  <c r="G6" i="1"/>
  <c r="G7" i="1"/>
  <c r="G8" i="1"/>
  <c r="G9" i="1"/>
  <c r="G10" i="1"/>
  <c r="G11" i="1"/>
  <c r="H11" i="1" s="1"/>
  <c r="G12" i="1"/>
  <c r="G13" i="1"/>
  <c r="G14" i="1"/>
  <c r="G15" i="1"/>
  <c r="I15" i="1" s="1"/>
  <c r="G16" i="1"/>
  <c r="H16" i="1" s="1"/>
  <c r="G17" i="1"/>
  <c r="G18" i="1"/>
  <c r="H18" i="1" s="1"/>
  <c r="O28" i="1" s="1"/>
  <c r="G19" i="1"/>
  <c r="H19" i="1" s="1"/>
  <c r="G20" i="1"/>
  <c r="G21" i="1"/>
  <c r="G22" i="1"/>
  <c r="G23" i="1"/>
  <c r="H23" i="1" s="1"/>
  <c r="O33" i="1" s="1"/>
  <c r="G24" i="1"/>
  <c r="G25" i="1"/>
  <c r="G26" i="1"/>
  <c r="H26" i="1" s="1"/>
  <c r="G27" i="1"/>
  <c r="H27" i="1" s="1"/>
  <c r="G28" i="1"/>
  <c r="G29" i="1"/>
  <c r="G30" i="1"/>
  <c r="G31" i="1"/>
  <c r="G32" i="1"/>
  <c r="G33" i="1"/>
  <c r="G34" i="1"/>
  <c r="G35" i="1"/>
  <c r="H35" i="1" s="1"/>
  <c r="G36" i="1"/>
  <c r="H36" i="1" s="1"/>
  <c r="G37" i="1"/>
  <c r="G38" i="1"/>
  <c r="G39" i="1"/>
  <c r="H39" i="1" s="1"/>
  <c r="G40" i="1"/>
  <c r="I40" i="1" s="1"/>
  <c r="G41" i="1"/>
  <c r="H41" i="1" s="1"/>
  <c r="I41" i="1" s="1"/>
  <c r="G42" i="1"/>
  <c r="G43" i="1"/>
  <c r="G44" i="1"/>
  <c r="H44" i="1" s="1"/>
  <c r="G3" i="1"/>
  <c r="F19" i="1"/>
  <c r="I19" i="1" s="1"/>
  <c r="N29" i="1" s="1"/>
  <c r="F20" i="1"/>
  <c r="F21" i="1"/>
  <c r="F22" i="1"/>
  <c r="F23" i="1"/>
  <c r="F24" i="1"/>
  <c r="F25" i="1"/>
  <c r="F26" i="1"/>
  <c r="I26" i="1" s="1"/>
  <c r="F27" i="1"/>
  <c r="F28" i="1"/>
  <c r="F29" i="1"/>
  <c r="F30" i="1"/>
  <c r="F31" i="1"/>
  <c r="F32" i="1"/>
  <c r="F33" i="1"/>
  <c r="H33" i="1" s="1"/>
  <c r="I33" i="1" s="1"/>
  <c r="F34" i="1"/>
  <c r="H34" i="1" s="1"/>
  <c r="I34" i="1" s="1"/>
  <c r="F35" i="1"/>
  <c r="F36" i="1"/>
  <c r="I36" i="1" s="1"/>
  <c r="F37" i="1"/>
  <c r="F38" i="1"/>
  <c r="F39" i="1"/>
  <c r="F40" i="1"/>
  <c r="F41" i="1"/>
  <c r="F42" i="1"/>
  <c r="H42" i="1" s="1"/>
  <c r="I42" i="1" s="1"/>
  <c r="F43" i="1"/>
  <c r="I43" i="1" s="1"/>
  <c r="F44" i="1"/>
  <c r="I44" i="1" s="1"/>
  <c r="F17" i="1"/>
  <c r="F4" i="1"/>
  <c r="F5" i="1"/>
  <c r="F6" i="1"/>
  <c r="F8" i="1"/>
  <c r="F9" i="1"/>
  <c r="H9" i="1" s="1"/>
  <c r="F10" i="1"/>
  <c r="I10" i="1" s="1"/>
  <c r="F11" i="1"/>
  <c r="F12" i="1"/>
  <c r="F13" i="1"/>
  <c r="F14" i="1"/>
  <c r="F15" i="1"/>
  <c r="F16" i="1"/>
  <c r="F18" i="1"/>
  <c r="I18" i="1" s="1"/>
  <c r="F3" i="1"/>
  <c r="N15" i="1" l="1"/>
  <c r="O20" i="1"/>
  <c r="H25" i="1"/>
  <c r="I25" i="1" s="1"/>
  <c r="N25" i="1"/>
  <c r="I35" i="1"/>
  <c r="I14" i="1"/>
  <c r="N24" i="1" s="1"/>
  <c r="H17" i="1"/>
  <c r="O27" i="1" s="1"/>
  <c r="H24" i="1"/>
  <c r="I32" i="1"/>
  <c r="I8" i="1"/>
  <c r="I11" i="1"/>
  <c r="N21" i="1" s="1"/>
  <c r="I31" i="1"/>
  <c r="N20" i="1" s="1"/>
  <c r="I27" i="1"/>
  <c r="I6" i="1"/>
  <c r="N16" i="1" s="1"/>
  <c r="H28" i="1"/>
  <c r="I28" i="1" s="1"/>
  <c r="H20" i="1"/>
  <c r="O30" i="1" s="1"/>
  <c r="H12" i="1"/>
  <c r="O22" i="1" s="1"/>
  <c r="H4" i="1"/>
  <c r="O14" i="1" s="1"/>
  <c r="I3" i="1"/>
  <c r="I22" i="1"/>
  <c r="N32" i="1" s="1"/>
  <c r="I29" i="1"/>
  <c r="I9" i="1"/>
  <c r="I37" i="1"/>
  <c r="I12" i="1"/>
  <c r="N22" i="1" s="1"/>
  <c r="H40" i="1"/>
  <c r="O29" i="1" s="1"/>
  <c r="H32" i="1"/>
  <c r="O21" i="1" s="1"/>
  <c r="H8" i="1"/>
  <c r="O18" i="1" s="1"/>
  <c r="H31" i="1"/>
  <c r="H15" i="1"/>
  <c r="O25" i="1" s="1"/>
  <c r="H7" i="1"/>
  <c r="O17" i="1" s="1"/>
  <c r="I17" i="1"/>
  <c r="N27" i="1" s="1"/>
  <c r="H38" i="1"/>
  <c r="I38" i="1" s="1"/>
  <c r="H14" i="1"/>
  <c r="O24" i="1" s="1"/>
  <c r="H6" i="1"/>
  <c r="O16" i="1" s="1"/>
  <c r="I24" i="1"/>
  <c r="H22" i="1"/>
  <c r="O32" i="1" s="1"/>
  <c r="H3" i="1"/>
  <c r="O13" i="1" s="1"/>
  <c r="H37" i="1"/>
  <c r="O26" i="1" s="1"/>
  <c r="H29" i="1"/>
  <c r="H21" i="1"/>
  <c r="O31" i="1" s="1"/>
  <c r="H13" i="1"/>
  <c r="O23" i="1" s="1"/>
  <c r="H5" i="1"/>
  <c r="O15" i="1" s="1"/>
  <c r="I39" i="1"/>
  <c r="N28" i="1" s="1"/>
  <c r="I23" i="1"/>
  <c r="N33" i="1" s="1"/>
  <c r="H30" i="1"/>
  <c r="O19" i="1" s="1"/>
  <c r="I16" i="1"/>
  <c r="N26" i="1" s="1"/>
  <c r="I4" i="1" l="1"/>
  <c r="I13" i="1"/>
  <c r="N23" i="1" s="1"/>
  <c r="I7" i="1"/>
  <c r="N17" i="1" s="1"/>
  <c r="N18" i="1"/>
  <c r="S20" i="1"/>
  <c r="N13" i="1"/>
  <c r="I30" i="1"/>
  <c r="N19" i="1" s="1"/>
  <c r="I20" i="1"/>
  <c r="N30" i="1" s="1"/>
  <c r="I21" i="1"/>
  <c r="N31" i="1" s="1"/>
  <c r="S13" i="1"/>
  <c r="S22" i="1" l="1"/>
  <c r="S21" i="1"/>
  <c r="S11" i="1"/>
  <c r="S23" i="1"/>
  <c r="N14" i="1"/>
  <c r="S12" i="1"/>
</calcChain>
</file>

<file path=xl/sharedStrings.xml><?xml version="1.0" encoding="utf-8"?>
<sst xmlns="http://schemas.openxmlformats.org/spreadsheetml/2006/main" count="236" uniqueCount="48">
  <si>
    <t>Andrijana Kovačić</t>
  </si>
  <si>
    <t>Magdalena Kovač</t>
  </si>
  <si>
    <t>Ljubica Marković</t>
  </si>
  <si>
    <t>Draga Babić</t>
  </si>
  <si>
    <t>Jovana Branković</t>
  </si>
  <si>
    <t>Andrijana Jovanović</t>
  </si>
  <si>
    <t>Stefan Zorić</t>
  </si>
  <si>
    <t>Jana Nikolić</t>
  </si>
  <si>
    <t>Aleksa Mitić</t>
  </si>
  <si>
    <t>Ljubinka Lukić</t>
  </si>
  <si>
    <t>Stojan Tomić</t>
  </si>
  <si>
    <t>Mladan Jović</t>
  </si>
  <si>
    <t>Igor Filipović</t>
  </si>
  <si>
    <t>Jelica Tomić</t>
  </si>
  <si>
    <t>Živka Leković</t>
  </si>
  <si>
    <t>Tatjana Đorđević</t>
  </si>
  <si>
    <t>Milorad Nikolić</t>
  </si>
  <si>
    <t>Tadija Pavlović</t>
  </si>
  <si>
    <t>Isidora Perović</t>
  </si>
  <si>
    <t>Damjan Živković</t>
  </si>
  <si>
    <t>Nadica Crnčević</t>
  </si>
  <si>
    <t>Ime i prezime</t>
  </si>
  <si>
    <t>Godina</t>
  </si>
  <si>
    <t>Nedeljno angažovanje (u satima)</t>
  </si>
  <si>
    <t>Mart</t>
  </si>
  <si>
    <t>April</t>
  </si>
  <si>
    <t>Mesec</t>
  </si>
  <si>
    <t>Cena radnog sata</t>
  </si>
  <si>
    <t>Radili više od 40h nedeljno (DA/NE)</t>
  </si>
  <si>
    <t>Bonus</t>
  </si>
  <si>
    <t>Bruto zarada</t>
  </si>
  <si>
    <t>Neto zarada + bonus</t>
  </si>
  <si>
    <t>Zaposleni</t>
  </si>
  <si>
    <t>Ukupna zarada za mart i april</t>
  </si>
  <si>
    <t>Bonusi</t>
  </si>
  <si>
    <t>Prosečna zarada u aprilu</t>
  </si>
  <si>
    <t>Prosečna zarada u 2020.</t>
  </si>
  <si>
    <t>Prosečna zarada u 2021.</t>
  </si>
  <si>
    <t>Broj radnika sa bonusom</t>
  </si>
  <si>
    <t>Prosečna neto zarada</t>
  </si>
  <si>
    <t>Prosečna neto zarada u martu</t>
  </si>
  <si>
    <t>Prosečna zarada</t>
  </si>
  <si>
    <t>Period</t>
  </si>
  <si>
    <t>Row Labels</t>
  </si>
  <si>
    <t>Grand Total</t>
  </si>
  <si>
    <t>Average of Nedeljno angažovanje (u satima)</t>
  </si>
  <si>
    <t>Sum of Bonus</t>
  </si>
  <si>
    <t>Average of Neto zarada +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</si>
</sst>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2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3" xfId="0" applyFill="1" applyBorder="1"/>
    <xf numFmtId="0" fontId="0" fillId="3" borderId="3" xfId="0" applyFill="1" applyBorder="1"/>
    <xf numFmtId="0" fontId="0" fillId="4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Sheet1!$S$19</c:f>
              <c:strCache>
                <c:ptCount val="1"/>
                <c:pt idx="0">
                  <c:v>Prosečna zarada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DF-4C24-9F18-2ACBBA763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DF-4C24-9F18-2ACBBA763E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Sheet1!$R$20:$R$21</c:f>
              <c:strCache>
                <c:ptCount val="2"/>
                <c:pt idx="0">
                  <c:v>Mart</c:v>
                </c:pt>
                <c:pt idx="1">
                  <c:v>April</c:v>
                </c:pt>
              </c:strCache>
            </c:strRef>
          </c:cat>
          <c:val>
            <c:numRef>
              <c:f>Sheet1!$S$20:$S$21</c:f>
              <c:numCache>
                <c:formatCode>General</c:formatCode>
                <c:ptCount val="2"/>
                <c:pt idx="0">
                  <c:v>62798.333333333336</c:v>
                </c:pt>
                <c:pt idx="1">
                  <c:v>68335.71428571429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D-46AC-B9C5-B88C162D0E3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Zarade</a:t>
            </a:r>
            <a:r>
              <a:rPr lang="en-US" baseline="0"/>
              <a:t> i bonusi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59755374660046"/>
          <c:y val="7.6743860050340215E-2"/>
          <c:w val="0.85257766801847501"/>
          <c:h val="0.81811686397257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Sheet1!$N$11</c:f>
              <c:strCache>
                <c:ptCount val="1"/>
                <c:pt idx="0">
                  <c:v>Ukupna zarada za mart i april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Sheet1!$M$12:$M$33</c:f>
              <c:strCache>
                <c:ptCount val="22"/>
                <c:pt idx="1">
                  <c:v>Andrijana Kovačić</c:v>
                </c:pt>
                <c:pt idx="2">
                  <c:v>Magdalena Kovač</c:v>
                </c:pt>
                <c:pt idx="3">
                  <c:v>Ljubica Marković</c:v>
                </c:pt>
                <c:pt idx="4">
                  <c:v>Draga Babić</c:v>
                </c:pt>
                <c:pt idx="5">
                  <c:v>Jovana Branković</c:v>
                </c:pt>
                <c:pt idx="6">
                  <c:v>Andrijana Jovanović</c:v>
                </c:pt>
                <c:pt idx="7">
                  <c:v>Stefan Zorić</c:v>
                </c:pt>
                <c:pt idx="8">
                  <c:v>Jana Nikolić</c:v>
                </c:pt>
                <c:pt idx="9">
                  <c:v>Aleksa Mitić</c:v>
                </c:pt>
                <c:pt idx="10">
                  <c:v>Ljubinka Lukić</c:v>
                </c:pt>
                <c:pt idx="11">
                  <c:v>Mladan Jović</c:v>
                </c:pt>
                <c:pt idx="12">
                  <c:v>Stojan Tomić</c:v>
                </c:pt>
                <c:pt idx="13">
                  <c:v>Igor Filipović</c:v>
                </c:pt>
                <c:pt idx="14">
                  <c:v>Jelica Tomić</c:v>
                </c:pt>
                <c:pt idx="15">
                  <c:v>Živka Leković</c:v>
                </c:pt>
                <c:pt idx="16">
                  <c:v>Tatjana Đorđević</c:v>
                </c:pt>
                <c:pt idx="17">
                  <c:v>Milorad Nikolić</c:v>
                </c:pt>
                <c:pt idx="18">
                  <c:v>Tadija Pavlović</c:v>
                </c:pt>
                <c:pt idx="19">
                  <c:v>Isidora Perović</c:v>
                </c:pt>
                <c:pt idx="20">
                  <c:v>Damjan Živković</c:v>
                </c:pt>
                <c:pt idx="21">
                  <c:v>Nadica Crnčević</c:v>
                </c:pt>
              </c:strCache>
            </c:strRef>
          </c:cat>
          <c:val>
            <c:numRef>
              <c:f>Sheet1!$N$12:$N$33</c:f>
              <c:numCache>
                <c:formatCode>General</c:formatCode>
                <c:ptCount val="22"/>
                <c:pt idx="1">
                  <c:v>266000</c:v>
                </c:pt>
                <c:pt idx="2">
                  <c:v>320400</c:v>
                </c:pt>
                <c:pt idx="3">
                  <c:v>210700</c:v>
                </c:pt>
                <c:pt idx="4">
                  <c:v>138180</c:v>
                </c:pt>
                <c:pt idx="5">
                  <c:v>508800</c:v>
                </c:pt>
                <c:pt idx="6">
                  <c:v>234500</c:v>
                </c:pt>
                <c:pt idx="7">
                  <c:v>319440</c:v>
                </c:pt>
                <c:pt idx="8">
                  <c:v>156800</c:v>
                </c:pt>
                <c:pt idx="9">
                  <c:v>171150</c:v>
                </c:pt>
                <c:pt idx="10">
                  <c:v>426560</c:v>
                </c:pt>
                <c:pt idx="11">
                  <c:v>474400</c:v>
                </c:pt>
                <c:pt idx="12">
                  <c:v>126419.99999999999</c:v>
                </c:pt>
                <c:pt idx="13">
                  <c:v>65940</c:v>
                </c:pt>
                <c:pt idx="14">
                  <c:v>240800</c:v>
                </c:pt>
                <c:pt idx="15">
                  <c:v>302400</c:v>
                </c:pt>
                <c:pt idx="16">
                  <c:v>213850</c:v>
                </c:pt>
                <c:pt idx="17">
                  <c:v>147630</c:v>
                </c:pt>
                <c:pt idx="18">
                  <c:v>508800</c:v>
                </c:pt>
                <c:pt idx="19">
                  <c:v>488800</c:v>
                </c:pt>
                <c:pt idx="20">
                  <c:v>113820</c:v>
                </c:pt>
                <c:pt idx="21">
                  <c:v>72240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3-4447-8171-0FD4CED372ED}"/>
            </c:ext>
          </c:extLst>
        </c:ser>
        <c:ser>
          <c:idx val="1"/>
          <c:order val="1"/>
          <c:tx>
            <c:strRef>
              <c:f>Sheet1!$O$11</c:f>
              <c:strCache>
                <c:ptCount val="1"/>
                <c:pt idx="0">
                  <c:v>Bonusi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Sheet1!$M$12:$M$33</c:f>
              <c:strCache>
                <c:ptCount val="22"/>
                <c:pt idx="1">
                  <c:v>Andrijana Kovačić</c:v>
                </c:pt>
                <c:pt idx="2">
                  <c:v>Magdalena Kovač</c:v>
                </c:pt>
                <c:pt idx="3">
                  <c:v>Ljubica Marković</c:v>
                </c:pt>
                <c:pt idx="4">
                  <c:v>Draga Babić</c:v>
                </c:pt>
                <c:pt idx="5">
                  <c:v>Jovana Branković</c:v>
                </c:pt>
                <c:pt idx="6">
                  <c:v>Andrijana Jovanović</c:v>
                </c:pt>
                <c:pt idx="7">
                  <c:v>Stefan Zorić</c:v>
                </c:pt>
                <c:pt idx="8">
                  <c:v>Jana Nikolić</c:v>
                </c:pt>
                <c:pt idx="9">
                  <c:v>Aleksa Mitić</c:v>
                </c:pt>
                <c:pt idx="10">
                  <c:v>Ljubinka Lukić</c:v>
                </c:pt>
                <c:pt idx="11">
                  <c:v>Mladan Jović</c:v>
                </c:pt>
                <c:pt idx="12">
                  <c:v>Stojan Tomić</c:v>
                </c:pt>
                <c:pt idx="13">
                  <c:v>Igor Filipović</c:v>
                </c:pt>
                <c:pt idx="14">
                  <c:v>Jelica Tomić</c:v>
                </c:pt>
                <c:pt idx="15">
                  <c:v>Živka Leković</c:v>
                </c:pt>
                <c:pt idx="16">
                  <c:v>Tatjana Đorđević</c:v>
                </c:pt>
                <c:pt idx="17">
                  <c:v>Milorad Nikolić</c:v>
                </c:pt>
                <c:pt idx="18">
                  <c:v>Tadija Pavlović</c:v>
                </c:pt>
                <c:pt idx="19">
                  <c:v>Isidora Perović</c:v>
                </c:pt>
                <c:pt idx="20">
                  <c:v>Damjan Živković</c:v>
                </c:pt>
                <c:pt idx="21">
                  <c:v>Nadica Crnčević</c:v>
                </c:pt>
              </c:strCache>
            </c:strRef>
          </c:cat>
          <c:val>
            <c:numRef>
              <c:f>Sheet1!$O$12:$O$33</c:f>
              <c:numCache>
                <c:formatCode>General</c:formatCode>
                <c:ptCount val="22"/>
                <c:pt idx="1">
                  <c:v>18900</c:v>
                </c:pt>
                <c:pt idx="2">
                  <c:v>40050</c:v>
                </c:pt>
                <c:pt idx="3">
                  <c:v>0</c:v>
                </c:pt>
                <c:pt idx="4">
                  <c:v>0</c:v>
                </c:pt>
                <c:pt idx="5">
                  <c:v>63600</c:v>
                </c:pt>
                <c:pt idx="6">
                  <c:v>0</c:v>
                </c:pt>
                <c:pt idx="7">
                  <c:v>39930</c:v>
                </c:pt>
                <c:pt idx="8">
                  <c:v>0</c:v>
                </c:pt>
                <c:pt idx="9">
                  <c:v>0</c:v>
                </c:pt>
                <c:pt idx="10">
                  <c:v>53320</c:v>
                </c:pt>
                <c:pt idx="11">
                  <c:v>59300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37800</c:v>
                </c:pt>
                <c:pt idx="16">
                  <c:v>0</c:v>
                </c:pt>
                <c:pt idx="17">
                  <c:v>0</c:v>
                </c:pt>
                <c:pt idx="18">
                  <c:v>63600</c:v>
                </c:pt>
                <c:pt idx="19">
                  <c:v>61100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3-4447-8171-0FD4CED37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4690576"/>
        <c:axId val="584684336"/>
      </c:barChart>
      <c:catAx>
        <c:axId val="58469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684336"/>
        <c:crosses val="autoZero"/>
        <c:auto val="1"/>
        <c:lblAlgn val="ctr"/>
        <c:lblOffset val="100"/>
        <c:noMultiLvlLbl val="0"/>
      </c:catAx>
      <c:valAx>
        <c:axId val="58468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69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Sheet1!$R$20:$R$21</c:f>
              <c:strCache>
                <c:ptCount val="2"/>
                <c:pt idx="0">
                  <c:v>Mart</c:v>
                </c:pt>
                <c:pt idx="1">
                  <c:v>April</c:v>
                </c:pt>
              </c:strCache>
            </c:strRef>
          </c:cat>
          <c:val>
            <c:numRef>
              <c:f>Sheet1!$S$20:$S$21</c:f>
              <c:numCache>
                <c:formatCode>General</c:formatCode>
                <c:ptCount val="2"/>
                <c:pt idx="0">
                  <c:v>62798.333333333336</c:v>
                </c:pt>
                <c:pt idx="1">
                  <c:v>68335.71428571429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E-4F6F-84C4-646EEEC640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414617</xdr:colOff>
      <xdr:row>31</xdr:row>
      <xdr:rowOff>179294</xdr:rowOff>
    </xdr:from>
    <xdr:to>
      <xdr:col>33</xdr:col>
      <xdr:colOff>364190</xdr:colOff>
      <xdr:row>48</xdr:row>
      <xdr:rowOff>189378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46BDC-BCEF-4CFE-98D0-201A6BDDC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283882</xdr:colOff>
      <xdr:row>39</xdr:row>
      <xdr:rowOff>134471</xdr:rowOff>
    </xdr:from>
    <xdr:to>
      <xdr:col>21</xdr:col>
      <xdr:colOff>201705</xdr:colOff>
      <xdr:row>70</xdr:row>
      <xdr:rowOff>35859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151D74-0467-4269-B878-63FBFDE09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95249</xdr:colOff>
      <xdr:row>24</xdr:row>
      <xdr:rowOff>101972</xdr:rowOff>
    </xdr:from>
    <xdr:to>
      <xdr:col>21</xdr:col>
      <xdr:colOff>162484</xdr:colOff>
      <xdr:row>38</xdr:row>
      <xdr:rowOff>178172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1B341-01E0-4427-99CC-F11F1E74D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nka" refreshedDate="44289.867120254632" createdVersion="4" refreshedVersion="4" minRefreshableVersion="3" recordCount="43" xr:uid="{00000000-000A-0000-FFFF-FFFF00000000}">
  <cacheSource type="worksheet">
    <worksheetSource ref="B1:I44" sheet="Sheet1"/>
  </cacheSource>
  <cacheFields count="8">
    <cacheField name="Ime i prezime" numFmtId="0">
      <sharedItems containsBlank="1" count="22">
        <m/>
        <s v="Andrijana Kovačić"/>
        <s v="Magdalena Kovač"/>
        <s v="Ljubica Marković"/>
        <s v="Draga Babić"/>
        <s v="Jovana Branković"/>
        <s v="Andrijana Jovanović"/>
        <s v="Stefan Zorić"/>
        <s v="Jana Nikolić"/>
        <s v="Aleksa Mitić"/>
        <s v="Ljubinka Lukić"/>
        <s v="Mladan Jović"/>
        <s v="Stojan Tomić"/>
        <s v="Igor Filipović"/>
        <s v="Jelica Tomić"/>
        <s v="Živka Leković"/>
        <s v="Tatjana Đorđević"/>
        <s v="Milorad Nikolić"/>
        <s v="Tadija Pavlović"/>
        <s v="Isidora Perović"/>
        <s v="Damjan Živković"/>
        <s v="Nadica Crnčević"/>
      </sharedItems>
    </cacheField>
    <cacheField name="Nedeljno angažovanje (u satima)" numFmtId="0">
      <sharedItems containsString="0" containsBlank="1" containsNumber="1" containsInteger="1" minValue="10" maxValue="75"/>
    </cacheField>
    <cacheField name="Mesec" numFmtId="0">
      <sharedItems containsBlank="1" count="3">
        <m/>
        <s v="Mart"/>
        <s v="April"/>
      </sharedItems>
    </cacheField>
    <cacheField name="Godina" numFmtId="0">
      <sharedItems containsString="0" containsBlank="1" containsNumber="1" containsInteger="1" minValue="2020" maxValue="2021" count="3">
        <m/>
        <n v="2020"/>
        <n v="2021"/>
      </sharedItems>
    </cacheField>
    <cacheField name="Bruto zarada" numFmtId="0">
      <sharedItems containsString="0" containsBlank="1" containsNumber="1" containsInteger="1" minValue="23000" maxValue="167900"/>
    </cacheField>
    <cacheField name="Radili više od 40h nedeljno (DA/NE)" numFmtId="0">
      <sharedItems containsBlank="1" count="3">
        <m/>
        <s v="NE"/>
        <s v="DA"/>
      </sharedItems>
    </cacheField>
    <cacheField name="Bonus" numFmtId="0">
      <sharedItems containsBlank="1" containsMixedTypes="1" containsNumber="1" containsInteger="1" minValue="9000" maxValue="16790"/>
    </cacheField>
    <cacheField name="Neto zarada + bonus" numFmtId="0">
      <sharedItems containsString="0" containsBlank="1" containsNumber="1" minValue="16099.999999999998" maxValue="134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x v="0"/>
    <m/>
    <x v="0"/>
    <x v="0"/>
    <m/>
    <x v="0"/>
    <m/>
    <m/>
  </r>
  <r>
    <x v="1"/>
    <n v="40"/>
    <x v="1"/>
    <x v="1"/>
    <n v="80000"/>
    <x v="1"/>
    <s v="-"/>
    <n v="56000"/>
  </r>
  <r>
    <x v="2"/>
    <n v="45"/>
    <x v="1"/>
    <x v="2"/>
    <n v="94500"/>
    <x v="2"/>
    <n v="9450"/>
    <n v="75600"/>
  </r>
  <r>
    <x v="3"/>
    <n v="35"/>
    <x v="1"/>
    <x v="1"/>
    <n v="70000"/>
    <x v="1"/>
    <s v="-"/>
    <n v="49000"/>
  </r>
  <r>
    <x v="4"/>
    <n v="24"/>
    <x v="1"/>
    <x v="2"/>
    <n v="50400"/>
    <x v="1"/>
    <s v="-"/>
    <n v="35280"/>
  </r>
  <r>
    <x v="5"/>
    <n v="75"/>
    <x v="1"/>
    <x v="1"/>
    <n v="150000"/>
    <x v="2"/>
    <n v="15000"/>
    <n v="120000"/>
  </r>
  <r>
    <x v="6"/>
    <n v="40"/>
    <x v="1"/>
    <x v="2"/>
    <n v="84000"/>
    <x v="1"/>
    <s v="-"/>
    <n v="58799.999999999993"/>
  </r>
  <r>
    <x v="7"/>
    <n v="48"/>
    <x v="1"/>
    <x v="1"/>
    <n v="96000"/>
    <x v="2"/>
    <n v="9600"/>
    <n v="76800"/>
  </r>
  <r>
    <x v="8"/>
    <n v="25"/>
    <x v="1"/>
    <x v="2"/>
    <n v="52500"/>
    <x v="1"/>
    <s v="-"/>
    <n v="36750"/>
  </r>
  <r>
    <x v="9"/>
    <n v="30"/>
    <x v="1"/>
    <x v="1"/>
    <n v="60000"/>
    <x v="1"/>
    <s v="-"/>
    <n v="42000"/>
  </r>
  <r>
    <x v="10"/>
    <n v="62"/>
    <x v="1"/>
    <x v="2"/>
    <n v="130200"/>
    <x v="2"/>
    <n v="13020"/>
    <n v="104160"/>
  </r>
  <r>
    <x v="11"/>
    <n v="70"/>
    <x v="1"/>
    <x v="1"/>
    <n v="140000"/>
    <x v="2"/>
    <n v="14000"/>
    <n v="112000"/>
  </r>
  <r>
    <x v="12"/>
    <n v="21"/>
    <x v="1"/>
    <x v="2"/>
    <n v="44100"/>
    <x v="1"/>
    <s v="-"/>
    <n v="30869.999999999996"/>
  </r>
  <r>
    <x v="13"/>
    <n v="12"/>
    <x v="1"/>
    <x v="1"/>
    <n v="24000"/>
    <x v="1"/>
    <s v="-"/>
    <n v="16800"/>
  </r>
  <r>
    <x v="14"/>
    <n v="40"/>
    <x v="1"/>
    <x v="2"/>
    <n v="84000"/>
    <x v="1"/>
    <s v="-"/>
    <n v="58799.999999999993"/>
  </r>
  <r>
    <x v="15"/>
    <n v="45"/>
    <x v="1"/>
    <x v="1"/>
    <n v="90000"/>
    <x v="2"/>
    <n v="9000"/>
    <n v="72000"/>
  </r>
  <r>
    <x v="16"/>
    <n v="35"/>
    <x v="1"/>
    <x v="2"/>
    <n v="73500"/>
    <x v="1"/>
    <s v="-"/>
    <n v="51450"/>
  </r>
  <r>
    <x v="17"/>
    <n v="24"/>
    <x v="1"/>
    <x v="1"/>
    <n v="48000"/>
    <x v="1"/>
    <s v="-"/>
    <n v="33600"/>
  </r>
  <r>
    <x v="18"/>
    <n v="75"/>
    <x v="1"/>
    <x v="2"/>
    <n v="157500"/>
    <x v="2"/>
    <n v="15750"/>
    <n v="126000"/>
  </r>
  <r>
    <x v="19"/>
    <n v="70"/>
    <x v="1"/>
    <x v="1"/>
    <n v="140000"/>
    <x v="2"/>
    <n v="14000"/>
    <n v="112000"/>
  </r>
  <r>
    <x v="20"/>
    <n v="21"/>
    <x v="1"/>
    <x v="2"/>
    <n v="44100"/>
    <x v="1"/>
    <s v="-"/>
    <n v="30869.999999999996"/>
  </r>
  <r>
    <x v="21"/>
    <n v="12"/>
    <x v="1"/>
    <x v="1"/>
    <n v="24000"/>
    <x v="1"/>
    <s v="-"/>
    <n v="16800"/>
  </r>
  <r>
    <x v="1"/>
    <n v="42"/>
    <x v="2"/>
    <x v="1"/>
    <n v="96600"/>
    <x v="2"/>
    <n v="9660"/>
    <n v="77280"/>
  </r>
  <r>
    <x v="2"/>
    <n v="48"/>
    <x v="2"/>
    <x v="2"/>
    <n v="105600"/>
    <x v="2"/>
    <n v="10560"/>
    <n v="84480"/>
  </r>
  <r>
    <x v="3"/>
    <n v="35"/>
    <x v="2"/>
    <x v="1"/>
    <n v="80500"/>
    <x v="1"/>
    <s v="-"/>
    <n v="56350"/>
  </r>
  <r>
    <x v="4"/>
    <n v="22"/>
    <x v="2"/>
    <x v="2"/>
    <n v="48400"/>
    <x v="1"/>
    <s v="-"/>
    <n v="33880"/>
  </r>
  <r>
    <x v="5"/>
    <n v="73"/>
    <x v="2"/>
    <x v="1"/>
    <n v="167900"/>
    <x v="2"/>
    <n v="16790"/>
    <n v="134320"/>
  </r>
  <r>
    <x v="6"/>
    <n v="38"/>
    <x v="2"/>
    <x v="2"/>
    <n v="83600"/>
    <x v="1"/>
    <s v="-"/>
    <n v="58519.999999999993"/>
  </r>
  <r>
    <x v="7"/>
    <n v="45"/>
    <x v="2"/>
    <x v="1"/>
    <n v="103500"/>
    <x v="2"/>
    <n v="10350"/>
    <n v="82800"/>
  </r>
  <r>
    <x v="8"/>
    <n v="27"/>
    <x v="2"/>
    <x v="2"/>
    <n v="59400"/>
    <x v="1"/>
    <s v="-"/>
    <n v="41580"/>
  </r>
  <r>
    <x v="9"/>
    <n v="27"/>
    <x v="2"/>
    <x v="1"/>
    <n v="62100"/>
    <x v="1"/>
    <s v="-"/>
    <n v="43470"/>
  </r>
  <r>
    <x v="10"/>
    <n v="62"/>
    <x v="2"/>
    <x v="2"/>
    <n v="136400"/>
    <x v="2"/>
    <n v="13640"/>
    <n v="109120"/>
  </r>
  <r>
    <x v="11"/>
    <n v="68"/>
    <x v="2"/>
    <x v="1"/>
    <n v="156400"/>
    <x v="2"/>
    <n v="15640"/>
    <n v="125120"/>
  </r>
  <r>
    <x v="12"/>
    <n v="21"/>
    <x v="2"/>
    <x v="2"/>
    <n v="46200"/>
    <x v="1"/>
    <s v="-"/>
    <n v="32339.999999999996"/>
  </r>
  <r>
    <x v="13"/>
    <n v="10"/>
    <x v="2"/>
    <x v="1"/>
    <n v="23000"/>
    <x v="1"/>
    <s v="-"/>
    <n v="16099.999999999998"/>
  </r>
  <r>
    <x v="14"/>
    <n v="40"/>
    <x v="2"/>
    <x v="2"/>
    <n v="88000"/>
    <x v="1"/>
    <s v="-"/>
    <n v="61599.999999999993"/>
  </r>
  <r>
    <x v="15"/>
    <n v="43"/>
    <x v="2"/>
    <x v="1"/>
    <n v="98900"/>
    <x v="2"/>
    <n v="9890"/>
    <n v="79120"/>
  </r>
  <r>
    <x v="16"/>
    <n v="36"/>
    <x v="2"/>
    <x v="2"/>
    <n v="79200"/>
    <x v="1"/>
    <s v="-"/>
    <n v="55440"/>
  </r>
  <r>
    <x v="17"/>
    <n v="25"/>
    <x v="2"/>
    <x v="1"/>
    <n v="57500"/>
    <x v="1"/>
    <s v="-"/>
    <n v="40250"/>
  </r>
  <r>
    <x v="18"/>
    <n v="73"/>
    <x v="2"/>
    <x v="2"/>
    <n v="160600"/>
    <x v="2"/>
    <n v="16060"/>
    <n v="128480"/>
  </r>
  <r>
    <x v="19"/>
    <n v="72"/>
    <x v="2"/>
    <x v="1"/>
    <n v="165600"/>
    <x v="2"/>
    <n v="16560"/>
    <n v="132480"/>
  </r>
  <r>
    <x v="20"/>
    <n v="17"/>
    <x v="2"/>
    <x v="2"/>
    <n v="37400"/>
    <x v="1"/>
    <s v="-"/>
    <n v="26180"/>
  </r>
  <r>
    <x v="21"/>
    <n v="12"/>
    <x v="2"/>
    <x v="1"/>
    <n v="27600"/>
    <x v="1"/>
    <s v="-"/>
    <n v="193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D16" firstHeaderRow="0" firstDataRow="1" firstDataCol="1" rowPageCount="2" colPageCount="1"/>
  <pivotFields count="8">
    <pivotField axis="axisRow" showAll="0">
      <items count="23">
        <item x="9"/>
        <item x="6"/>
        <item x="1"/>
        <item x="20"/>
        <item x="4"/>
        <item x="13"/>
        <item x="19"/>
        <item x="8"/>
        <item x="14"/>
        <item x="5"/>
        <item x="3"/>
        <item x="10"/>
        <item x="2"/>
        <item x="17"/>
        <item x="11"/>
        <item x="21"/>
        <item x="7"/>
        <item x="12"/>
        <item x="18"/>
        <item x="16"/>
        <item x="15"/>
        <item x="0"/>
        <item t="default"/>
      </items>
    </pivotField>
    <pivotField dataField="1" showAll="0"/>
    <pivotField axis="axisPage" showAll="0">
      <items count="4">
        <item x="2"/>
        <item x="1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showAll="0"/>
    <pivotField showAll="0">
      <items count="4">
        <item x="2"/>
        <item x="1"/>
        <item x="0"/>
        <item t="default"/>
      </items>
    </pivotField>
    <pivotField dataField="1" showAll="0"/>
    <pivotField dataField="1" showAll="0"/>
  </pivotFields>
  <rowFields count="1">
    <field x="0"/>
  </rowFields>
  <rowItems count="12">
    <i>
      <x/>
    </i>
    <i>
      <x v="2"/>
    </i>
    <i>
      <x v="5"/>
    </i>
    <i>
      <x v="6"/>
    </i>
    <i>
      <x v="9"/>
    </i>
    <i>
      <x v="10"/>
    </i>
    <i>
      <x v="13"/>
    </i>
    <i>
      <x v="14"/>
    </i>
    <i>
      <x v="15"/>
    </i>
    <i>
      <x v="16"/>
    </i>
    <i>
      <x v="2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item="0" hier="-1"/>
    <pageField fld="2" item="0" hier="-1"/>
  </pageFields>
  <dataFields count="3">
    <dataField name="Average of Nedeljno angažovanje (u satima)" fld="1" subtotal="average" baseField="0" baseItem="0"/>
    <dataField name="Sum of Bonus" fld="6" baseField="0" baseItem="0"/>
    <dataField name="Average of Neto zarada + bonus" fld="7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A4" sqref="A4"/>
    </sheetView>
  </sheetViews>
  <sheetFormatPr defaultRowHeight="15" x14ac:dyDescent="0.25"/>
  <cols>
    <col min="1" max="1" width="16.7109375" customWidth="1"/>
    <col min="2" max="2" width="41" bestFit="1" customWidth="1"/>
    <col min="3" max="3" width="13.140625" customWidth="1"/>
    <col min="4" max="4" width="29.42578125" bestFit="1" customWidth="1"/>
  </cols>
  <sheetData>
    <row r="1" spans="1:4" x14ac:dyDescent="0.25">
      <c r="A1" s="4" t="s">
        <v>22</v>
      </c>
      <c r="B1" s="3">
        <v>2020</v>
      </c>
    </row>
    <row r="2" spans="1:4" x14ac:dyDescent="0.25">
      <c r="A2" s="4" t="s">
        <v>26</v>
      </c>
      <c r="B2" t="s">
        <v>25</v>
      </c>
    </row>
    <row r="4" spans="1:4" x14ac:dyDescent="0.25">
      <c r="A4" s="4" t="s">
        <v>43</v>
      </c>
      <c r="B4" t="s">
        <v>45</v>
      </c>
      <c r="C4" t="s">
        <v>46</v>
      </c>
      <c r="D4" t="s">
        <v>47</v>
      </c>
    </row>
    <row r="5" spans="1:4" x14ac:dyDescent="0.25">
      <c r="A5" s="3" t="s">
        <v>8</v>
      </c>
      <c r="B5" s="5">
        <v>27</v>
      </c>
      <c r="C5" s="5">
        <v>0</v>
      </c>
      <c r="D5" s="5">
        <v>43470</v>
      </c>
    </row>
    <row r="6" spans="1:4" x14ac:dyDescent="0.25">
      <c r="A6" s="3" t="s">
        <v>0</v>
      </c>
      <c r="B6" s="5">
        <v>42</v>
      </c>
      <c r="C6" s="5">
        <v>9660</v>
      </c>
      <c r="D6" s="5">
        <v>77280</v>
      </c>
    </row>
    <row r="7" spans="1:4" x14ac:dyDescent="0.25">
      <c r="A7" s="3" t="s">
        <v>12</v>
      </c>
      <c r="B7" s="5">
        <v>10</v>
      </c>
      <c r="C7" s="5">
        <v>0</v>
      </c>
      <c r="D7" s="5">
        <v>16099.999999999998</v>
      </c>
    </row>
    <row r="8" spans="1:4" x14ac:dyDescent="0.25">
      <c r="A8" s="3" t="s">
        <v>18</v>
      </c>
      <c r="B8" s="5">
        <v>72</v>
      </c>
      <c r="C8" s="5">
        <v>16560</v>
      </c>
      <c r="D8" s="5">
        <v>132480</v>
      </c>
    </row>
    <row r="9" spans="1:4" x14ac:dyDescent="0.25">
      <c r="A9" s="3" t="s">
        <v>4</v>
      </c>
      <c r="B9" s="5">
        <v>73</v>
      </c>
      <c r="C9" s="5">
        <v>16790</v>
      </c>
      <c r="D9" s="5">
        <v>134320</v>
      </c>
    </row>
    <row r="10" spans="1:4" x14ac:dyDescent="0.25">
      <c r="A10" s="3" t="s">
        <v>2</v>
      </c>
      <c r="B10" s="5">
        <v>35</v>
      </c>
      <c r="C10" s="5">
        <v>0</v>
      </c>
      <c r="D10" s="5">
        <v>56350</v>
      </c>
    </row>
    <row r="11" spans="1:4" x14ac:dyDescent="0.25">
      <c r="A11" s="3" t="s">
        <v>16</v>
      </c>
      <c r="B11" s="5">
        <v>25</v>
      </c>
      <c r="C11" s="5">
        <v>0</v>
      </c>
      <c r="D11" s="5">
        <v>40250</v>
      </c>
    </row>
    <row r="12" spans="1:4" x14ac:dyDescent="0.25">
      <c r="A12" s="3" t="s">
        <v>11</v>
      </c>
      <c r="B12" s="5">
        <v>68</v>
      </c>
      <c r="C12" s="5">
        <v>15640</v>
      </c>
      <c r="D12" s="5">
        <v>125120</v>
      </c>
    </row>
    <row r="13" spans="1:4" x14ac:dyDescent="0.25">
      <c r="A13" s="3" t="s">
        <v>20</v>
      </c>
      <c r="B13" s="5">
        <v>12</v>
      </c>
      <c r="C13" s="5">
        <v>0</v>
      </c>
      <c r="D13" s="5">
        <v>19320</v>
      </c>
    </row>
    <row r="14" spans="1:4" x14ac:dyDescent="0.25">
      <c r="A14" s="3" t="s">
        <v>6</v>
      </c>
      <c r="B14" s="5">
        <v>45</v>
      </c>
      <c r="C14" s="5">
        <v>10350</v>
      </c>
      <c r="D14" s="5">
        <v>82800</v>
      </c>
    </row>
    <row r="15" spans="1:4" x14ac:dyDescent="0.25">
      <c r="A15" s="3" t="s">
        <v>14</v>
      </c>
      <c r="B15" s="5">
        <v>43</v>
      </c>
      <c r="C15" s="5">
        <v>9890</v>
      </c>
      <c r="D15" s="5">
        <v>79120</v>
      </c>
    </row>
    <row r="16" spans="1:4" x14ac:dyDescent="0.25">
      <c r="A16" s="3" t="s">
        <v>44</v>
      </c>
      <c r="B16" s="5">
        <v>41.090909090909093</v>
      </c>
      <c r="C16" s="5">
        <v>78890</v>
      </c>
      <c r="D16" s="5">
        <v>73328.181818181823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6"/>
  <sheetViews>
    <sheetView tabSelected="1" topLeftCell="A9" zoomScale="85" zoomScaleNormal="85" workbookViewId="0">
      <selection activeCell="U16" sqref="U16"/>
    </sheetView>
  </sheetViews>
  <sheetFormatPr defaultRowHeight="15" x14ac:dyDescent="0.25"/>
  <cols>
    <col min="2" max="2" width="21.28515625" customWidth="1"/>
    <col min="3" max="3" width="21.28515625" style="1" customWidth="1"/>
    <col min="4" max="4" width="11.140625" style="1" customWidth="1"/>
    <col min="5" max="5" width="13.7109375" style="1" customWidth="1"/>
    <col min="6" max="6" width="11.7109375" style="1" customWidth="1"/>
    <col min="7" max="7" width="16.7109375" style="1" customWidth="1"/>
    <col min="8" max="8" width="9.140625" style="1"/>
    <col min="9" max="9" width="11.85546875" style="1" customWidth="1"/>
    <col min="12" max="12" width="12.5703125" customWidth="1"/>
    <col min="13" max="13" width="18.85546875" customWidth="1"/>
    <col min="14" max="14" width="16.28515625" customWidth="1"/>
    <col min="15" max="15" width="13" customWidth="1"/>
    <col min="18" max="18" width="14.5703125" customWidth="1"/>
    <col min="19" max="19" width="19.140625" customWidth="1"/>
    <col min="20" max="20" width="15.5703125" customWidth="1"/>
  </cols>
  <sheetData>
    <row r="1" spans="1:19" x14ac:dyDescent="0.25">
      <c r="A1" s="23"/>
      <c r="B1" s="21" t="s">
        <v>21</v>
      </c>
      <c r="C1" s="17" t="s">
        <v>23</v>
      </c>
      <c r="D1" s="17" t="s">
        <v>26</v>
      </c>
      <c r="E1" s="17" t="s">
        <v>22</v>
      </c>
      <c r="F1" s="17" t="s">
        <v>30</v>
      </c>
      <c r="G1" s="17" t="s">
        <v>28</v>
      </c>
      <c r="H1" s="17" t="s">
        <v>29</v>
      </c>
      <c r="I1" s="19" t="s">
        <v>31</v>
      </c>
      <c r="L1" s="6" t="s">
        <v>22</v>
      </c>
      <c r="M1" s="6" t="s">
        <v>26</v>
      </c>
      <c r="N1" s="6" t="s">
        <v>27</v>
      </c>
    </row>
    <row r="2" spans="1:19" x14ac:dyDescent="0.25">
      <c r="A2" s="23"/>
      <c r="B2" s="22"/>
      <c r="C2" s="18"/>
      <c r="D2" s="18"/>
      <c r="E2" s="18"/>
      <c r="F2" s="18"/>
      <c r="G2" s="18"/>
      <c r="H2" s="18"/>
      <c r="I2" s="20"/>
      <c r="L2" s="7">
        <v>2020</v>
      </c>
      <c r="M2" s="8" t="s">
        <v>24</v>
      </c>
      <c r="N2" s="8">
        <v>2000</v>
      </c>
    </row>
    <row r="3" spans="1:19" x14ac:dyDescent="0.25">
      <c r="A3" s="24"/>
      <c r="B3" s="10" t="s">
        <v>0</v>
      </c>
      <c r="C3" s="11">
        <v>40</v>
      </c>
      <c r="D3" s="11" t="s">
        <v>24</v>
      </c>
      <c r="E3" s="11">
        <v>2020</v>
      </c>
      <c r="F3" s="11">
        <f t="shared" ref="F3:F34" si="0">IF(E3=$L$2,IF(D3=$M$2,$N$2*C3,$N$3*C3),IF(D3=$M$4,$N$4*C3,$N$5*C3))</f>
        <v>80000</v>
      </c>
      <c r="G3" s="11" t="str">
        <f>IF(C3&gt;40,"DA","NE")</f>
        <v>NE</v>
      </c>
      <c r="H3" s="11" t="str">
        <f>IF(G3="DA",0.1*F3,"-")</f>
        <v>-</v>
      </c>
      <c r="I3" s="11">
        <f>IF(G3="DA",F3*0.7+H3,F3*0.7)</f>
        <v>56000</v>
      </c>
      <c r="L3" s="7">
        <v>2020</v>
      </c>
      <c r="M3" s="8" t="s">
        <v>25</v>
      </c>
      <c r="N3" s="8">
        <v>2300</v>
      </c>
    </row>
    <row r="4" spans="1:19" x14ac:dyDescent="0.25">
      <c r="A4" s="24"/>
      <c r="B4" s="10" t="s">
        <v>1</v>
      </c>
      <c r="C4" s="11">
        <v>45</v>
      </c>
      <c r="D4" s="11" t="s">
        <v>24</v>
      </c>
      <c r="E4" s="11">
        <v>2021</v>
      </c>
      <c r="F4" s="11">
        <f t="shared" si="0"/>
        <v>94500</v>
      </c>
      <c r="G4" s="11" t="str">
        <f t="shared" ref="G4:G44" si="1">IF(C4&gt;40,"DA","NE")</f>
        <v>DA</v>
      </c>
      <c r="H4" s="11">
        <f t="shared" ref="H4:H67" si="2">IF(G4="DA",0.1*F4,"-")</f>
        <v>9450</v>
      </c>
      <c r="I4" s="11">
        <f t="shared" ref="I4:I67" si="3">IF(G4="DA",F4*0.7+H4,F4*0.7)</f>
        <v>75600</v>
      </c>
      <c r="L4" s="7">
        <v>2021</v>
      </c>
      <c r="M4" s="8" t="s">
        <v>24</v>
      </c>
      <c r="N4" s="8">
        <v>2100</v>
      </c>
    </row>
    <row r="5" spans="1:19" x14ac:dyDescent="0.25">
      <c r="A5" s="24"/>
      <c r="B5" s="10" t="s">
        <v>2</v>
      </c>
      <c r="C5" s="11">
        <v>35</v>
      </c>
      <c r="D5" s="11" t="s">
        <v>24</v>
      </c>
      <c r="E5" s="11">
        <v>2020</v>
      </c>
      <c r="F5" s="11">
        <f t="shared" si="0"/>
        <v>70000</v>
      </c>
      <c r="G5" s="11" t="str">
        <f t="shared" si="1"/>
        <v>NE</v>
      </c>
      <c r="H5" s="11" t="str">
        <f t="shared" si="2"/>
        <v>-</v>
      </c>
      <c r="I5" s="11">
        <f t="shared" si="3"/>
        <v>49000</v>
      </c>
      <c r="L5" s="7">
        <v>2021</v>
      </c>
      <c r="M5" s="8" t="s">
        <v>25</v>
      </c>
      <c r="N5" s="8">
        <v>2200</v>
      </c>
    </row>
    <row r="6" spans="1:19" x14ac:dyDescent="0.25">
      <c r="A6" s="24"/>
      <c r="B6" s="10" t="s">
        <v>3</v>
      </c>
      <c r="C6" s="11">
        <v>24</v>
      </c>
      <c r="D6" s="11" t="s">
        <v>24</v>
      </c>
      <c r="E6" s="11">
        <v>2021</v>
      </c>
      <c r="F6" s="11">
        <f t="shared" si="0"/>
        <v>50400</v>
      </c>
      <c r="G6" s="11" t="str">
        <f t="shared" si="1"/>
        <v>NE</v>
      </c>
      <c r="H6" s="11" t="str">
        <f t="shared" si="2"/>
        <v>-</v>
      </c>
      <c r="I6" s="11">
        <f t="shared" si="3"/>
        <v>35280</v>
      </c>
    </row>
    <row r="7" spans="1:19" x14ac:dyDescent="0.25">
      <c r="A7" s="24"/>
      <c r="B7" s="10" t="s">
        <v>4</v>
      </c>
      <c r="C7" s="11">
        <v>75</v>
      </c>
      <c r="D7" s="11" t="s">
        <v>24</v>
      </c>
      <c r="E7" s="11">
        <v>2020</v>
      </c>
      <c r="F7" s="11">
        <f t="shared" si="0"/>
        <v>150000</v>
      </c>
      <c r="G7" s="11" t="str">
        <f t="shared" si="1"/>
        <v>DA</v>
      </c>
      <c r="H7" s="11">
        <f t="shared" si="2"/>
        <v>15000</v>
      </c>
      <c r="I7" s="11">
        <f t="shared" si="3"/>
        <v>120000</v>
      </c>
    </row>
    <row r="8" spans="1:19" x14ac:dyDescent="0.25">
      <c r="A8" s="24"/>
      <c r="B8" s="10" t="s">
        <v>5</v>
      </c>
      <c r="C8" s="11">
        <v>40</v>
      </c>
      <c r="D8" s="11" t="s">
        <v>24</v>
      </c>
      <c r="E8" s="11">
        <v>2021</v>
      </c>
      <c r="F8" s="11">
        <f t="shared" si="0"/>
        <v>84000</v>
      </c>
      <c r="G8" s="11" t="str">
        <f t="shared" si="1"/>
        <v>NE</v>
      </c>
      <c r="H8" s="11" t="str">
        <f t="shared" si="2"/>
        <v>-</v>
      </c>
      <c r="I8" s="11">
        <f t="shared" si="3"/>
        <v>58799.999999999993</v>
      </c>
    </row>
    <row r="9" spans="1:19" x14ac:dyDescent="0.25">
      <c r="A9" s="24"/>
      <c r="B9" s="10" t="s">
        <v>6</v>
      </c>
      <c r="C9" s="11">
        <v>48</v>
      </c>
      <c r="D9" s="11" t="s">
        <v>24</v>
      </c>
      <c r="E9" s="11">
        <v>2020</v>
      </c>
      <c r="F9" s="11">
        <f t="shared" si="0"/>
        <v>96000</v>
      </c>
      <c r="G9" s="11" t="str">
        <f t="shared" si="1"/>
        <v>DA</v>
      </c>
      <c r="H9" s="11">
        <f t="shared" si="2"/>
        <v>9600</v>
      </c>
      <c r="I9" s="11">
        <f t="shared" si="3"/>
        <v>76800</v>
      </c>
    </row>
    <row r="10" spans="1:19" x14ac:dyDescent="0.25">
      <c r="A10" s="24"/>
      <c r="B10" s="10" t="s">
        <v>7</v>
      </c>
      <c r="C10" s="11">
        <v>25</v>
      </c>
      <c r="D10" s="11" t="s">
        <v>24</v>
      </c>
      <c r="E10" s="11">
        <v>2021</v>
      </c>
      <c r="F10" s="11">
        <f t="shared" si="0"/>
        <v>52500</v>
      </c>
      <c r="G10" s="11" t="str">
        <f t="shared" si="1"/>
        <v>NE</v>
      </c>
      <c r="H10" s="11" t="str">
        <f t="shared" si="2"/>
        <v>-</v>
      </c>
      <c r="I10" s="11">
        <f t="shared" si="3"/>
        <v>36750</v>
      </c>
    </row>
    <row r="11" spans="1:19" x14ac:dyDescent="0.25">
      <c r="A11" s="24"/>
      <c r="B11" s="10" t="s">
        <v>8</v>
      </c>
      <c r="C11" s="11">
        <v>30</v>
      </c>
      <c r="D11" s="11" t="s">
        <v>24</v>
      </c>
      <c r="E11" s="11">
        <v>2020</v>
      </c>
      <c r="F11" s="11">
        <f t="shared" si="0"/>
        <v>60000</v>
      </c>
      <c r="G11" s="11" t="str">
        <f t="shared" si="1"/>
        <v>NE</v>
      </c>
      <c r="H11" s="11" t="str">
        <f t="shared" si="2"/>
        <v>-</v>
      </c>
      <c r="I11" s="11">
        <f t="shared" si="3"/>
        <v>42000</v>
      </c>
      <c r="M11" s="21" t="s">
        <v>32</v>
      </c>
      <c r="N11" s="17" t="s">
        <v>33</v>
      </c>
      <c r="O11" s="19" t="s">
        <v>34</v>
      </c>
      <c r="Q11" s="16" t="s">
        <v>39</v>
      </c>
      <c r="R11" s="16"/>
      <c r="S11">
        <f>AVERAGE(I3:I44)</f>
        <v>65566.904761904763</v>
      </c>
    </row>
    <row r="12" spans="1:19" x14ac:dyDescent="0.25">
      <c r="A12" s="24"/>
      <c r="B12" s="10" t="s">
        <v>9</v>
      </c>
      <c r="C12" s="11">
        <v>62</v>
      </c>
      <c r="D12" s="11" t="s">
        <v>24</v>
      </c>
      <c r="E12" s="11">
        <v>2021</v>
      </c>
      <c r="F12" s="11">
        <f t="shared" si="0"/>
        <v>130200</v>
      </c>
      <c r="G12" s="11" t="str">
        <f t="shared" si="1"/>
        <v>DA</v>
      </c>
      <c r="H12" s="11">
        <f t="shared" si="2"/>
        <v>13020</v>
      </c>
      <c r="I12" s="11">
        <f t="shared" si="3"/>
        <v>104160</v>
      </c>
      <c r="M12" s="22"/>
      <c r="N12" s="18"/>
      <c r="O12" s="20"/>
      <c r="Q12" s="16" t="s">
        <v>40</v>
      </c>
      <c r="R12" s="16"/>
      <c r="S12">
        <f>AVERAGEIF(D3:D44,"Mart",I3:I44)</f>
        <v>62646.666666666664</v>
      </c>
    </row>
    <row r="13" spans="1:19" x14ac:dyDescent="0.25">
      <c r="A13" s="24"/>
      <c r="B13" s="10" t="s">
        <v>11</v>
      </c>
      <c r="C13" s="11">
        <v>70</v>
      </c>
      <c r="D13" s="11" t="s">
        <v>24</v>
      </c>
      <c r="E13" s="11">
        <v>2020</v>
      </c>
      <c r="F13" s="11">
        <f t="shared" si="0"/>
        <v>140000</v>
      </c>
      <c r="G13" s="11" t="str">
        <f t="shared" si="1"/>
        <v>DA</v>
      </c>
      <c r="H13" s="11">
        <f t="shared" si="2"/>
        <v>14000</v>
      </c>
      <c r="I13" s="11">
        <f t="shared" si="3"/>
        <v>112000</v>
      </c>
      <c r="M13" s="9" t="s">
        <v>0</v>
      </c>
      <c r="N13" s="9">
        <f>SUMIF(B$3:B$86,M13,I$3:I$86)</f>
        <v>266000</v>
      </c>
      <c r="O13" s="9">
        <f>SUMIF(B$3:B$86,M13,H$3:H$86)</f>
        <v>18900</v>
      </c>
      <c r="Q13" s="16" t="s">
        <v>35</v>
      </c>
      <c r="R13" s="16"/>
      <c r="S13">
        <f>AVERAGEIF(D3:D44,"April",I3:I44)</f>
        <v>68487.142857142855</v>
      </c>
    </row>
    <row r="14" spans="1:19" x14ac:dyDescent="0.25">
      <c r="A14" s="24"/>
      <c r="B14" s="10" t="s">
        <v>10</v>
      </c>
      <c r="C14" s="11">
        <v>21</v>
      </c>
      <c r="D14" s="11" t="s">
        <v>24</v>
      </c>
      <c r="E14" s="11">
        <v>2021</v>
      </c>
      <c r="F14" s="11">
        <f t="shared" si="0"/>
        <v>44100</v>
      </c>
      <c r="G14" s="11" t="str">
        <f t="shared" si="1"/>
        <v>NE</v>
      </c>
      <c r="H14" s="11" t="str">
        <f t="shared" si="2"/>
        <v>-</v>
      </c>
      <c r="I14" s="11">
        <f t="shared" si="3"/>
        <v>30869.999999999996</v>
      </c>
      <c r="M14" s="9" t="s">
        <v>1</v>
      </c>
      <c r="N14" s="9">
        <f t="shared" ref="N14:N33" si="4">SUMIF(B$3:B$86,M14,I$3:I$86)</f>
        <v>320400</v>
      </c>
      <c r="O14" s="9">
        <f t="shared" ref="O14:O33" si="5">SUMIF(B$3:B$86,M14,H$3:H$86)</f>
        <v>40050</v>
      </c>
      <c r="Q14" s="16" t="s">
        <v>36</v>
      </c>
      <c r="R14" s="16"/>
    </row>
    <row r="15" spans="1:19" x14ac:dyDescent="0.25">
      <c r="A15" s="24"/>
      <c r="B15" s="10" t="s">
        <v>12</v>
      </c>
      <c r="C15" s="11">
        <v>12</v>
      </c>
      <c r="D15" s="11" t="s">
        <v>24</v>
      </c>
      <c r="E15" s="11">
        <v>2020</v>
      </c>
      <c r="F15" s="11">
        <f t="shared" si="0"/>
        <v>24000</v>
      </c>
      <c r="G15" s="11" t="str">
        <f t="shared" si="1"/>
        <v>NE</v>
      </c>
      <c r="H15" s="11" t="str">
        <f t="shared" si="2"/>
        <v>-</v>
      </c>
      <c r="I15" s="11">
        <f t="shared" si="3"/>
        <v>16800</v>
      </c>
      <c r="M15" s="9" t="s">
        <v>2</v>
      </c>
      <c r="N15" s="9">
        <f t="shared" si="4"/>
        <v>210700</v>
      </c>
      <c r="O15" s="9">
        <f t="shared" si="5"/>
        <v>0</v>
      </c>
      <c r="Q15" s="16" t="s">
        <v>37</v>
      </c>
      <c r="R15" s="16"/>
    </row>
    <row r="16" spans="1:19" x14ac:dyDescent="0.25">
      <c r="A16" s="24"/>
      <c r="B16" s="10" t="s">
        <v>13</v>
      </c>
      <c r="C16" s="11">
        <v>40</v>
      </c>
      <c r="D16" s="11" t="s">
        <v>24</v>
      </c>
      <c r="E16" s="11">
        <v>2021</v>
      </c>
      <c r="F16" s="11">
        <f t="shared" si="0"/>
        <v>84000</v>
      </c>
      <c r="G16" s="11" t="str">
        <f t="shared" si="1"/>
        <v>NE</v>
      </c>
      <c r="H16" s="11" t="str">
        <f t="shared" si="2"/>
        <v>-</v>
      </c>
      <c r="I16" s="11">
        <f t="shared" si="3"/>
        <v>58799.999999999993</v>
      </c>
      <c r="M16" s="9" t="s">
        <v>3</v>
      </c>
      <c r="N16" s="9">
        <f t="shared" si="4"/>
        <v>138180</v>
      </c>
      <c r="O16" s="9">
        <f t="shared" si="5"/>
        <v>0</v>
      </c>
      <c r="Q16" s="16" t="s">
        <v>38</v>
      </c>
      <c r="R16" s="16"/>
    </row>
    <row r="17" spans="1:19" x14ac:dyDescent="0.25">
      <c r="A17" s="24"/>
      <c r="B17" s="10" t="s">
        <v>14</v>
      </c>
      <c r="C17" s="11">
        <v>45</v>
      </c>
      <c r="D17" s="11" t="s">
        <v>24</v>
      </c>
      <c r="E17" s="11">
        <v>2020</v>
      </c>
      <c r="F17" s="11">
        <f t="shared" si="0"/>
        <v>90000</v>
      </c>
      <c r="G17" s="11" t="str">
        <f t="shared" si="1"/>
        <v>DA</v>
      </c>
      <c r="H17" s="11">
        <f t="shared" si="2"/>
        <v>9000</v>
      </c>
      <c r="I17" s="11">
        <f t="shared" si="3"/>
        <v>72000</v>
      </c>
      <c r="M17" s="9" t="s">
        <v>4</v>
      </c>
      <c r="N17" s="9">
        <f t="shared" si="4"/>
        <v>508800</v>
      </c>
      <c r="O17" s="9">
        <f t="shared" si="5"/>
        <v>63600</v>
      </c>
    </row>
    <row r="18" spans="1:19" x14ac:dyDescent="0.25">
      <c r="A18" s="24"/>
      <c r="B18" s="10" t="s">
        <v>15</v>
      </c>
      <c r="C18" s="11">
        <v>35</v>
      </c>
      <c r="D18" s="11" t="s">
        <v>24</v>
      </c>
      <c r="E18" s="11">
        <v>2021</v>
      </c>
      <c r="F18" s="11">
        <f t="shared" si="0"/>
        <v>73500</v>
      </c>
      <c r="G18" s="11" t="str">
        <f t="shared" si="1"/>
        <v>NE</v>
      </c>
      <c r="H18" s="11" t="str">
        <f t="shared" si="2"/>
        <v>-</v>
      </c>
      <c r="I18" s="11">
        <f t="shared" si="3"/>
        <v>51450</v>
      </c>
      <c r="M18" s="9" t="s">
        <v>5</v>
      </c>
      <c r="N18" s="9">
        <f t="shared" si="4"/>
        <v>234500</v>
      </c>
      <c r="O18" s="9">
        <f t="shared" si="5"/>
        <v>0</v>
      </c>
    </row>
    <row r="19" spans="1:19" x14ac:dyDescent="0.25">
      <c r="A19" s="24"/>
      <c r="B19" s="10" t="s">
        <v>16</v>
      </c>
      <c r="C19" s="11">
        <v>24</v>
      </c>
      <c r="D19" s="11" t="s">
        <v>24</v>
      </c>
      <c r="E19" s="11">
        <v>2020</v>
      </c>
      <c r="F19" s="11">
        <f t="shared" si="0"/>
        <v>48000</v>
      </c>
      <c r="G19" s="11" t="str">
        <f t="shared" si="1"/>
        <v>NE</v>
      </c>
      <c r="H19" s="11" t="str">
        <f t="shared" si="2"/>
        <v>-</v>
      </c>
      <c r="I19" s="11">
        <f t="shared" si="3"/>
        <v>33600</v>
      </c>
      <c r="M19" s="9" t="s">
        <v>6</v>
      </c>
      <c r="N19" s="9">
        <f t="shared" si="4"/>
        <v>319440</v>
      </c>
      <c r="O19" s="9">
        <f t="shared" si="5"/>
        <v>39930</v>
      </c>
      <c r="R19" s="12" t="s">
        <v>42</v>
      </c>
      <c r="S19" s="13" t="s">
        <v>41</v>
      </c>
    </row>
    <row r="20" spans="1:19" x14ac:dyDescent="0.25">
      <c r="A20" s="24"/>
      <c r="B20" s="10" t="s">
        <v>17</v>
      </c>
      <c r="C20" s="11">
        <v>75</v>
      </c>
      <c r="D20" s="11" t="s">
        <v>24</v>
      </c>
      <c r="E20" s="11">
        <v>2021</v>
      </c>
      <c r="F20" s="11">
        <f t="shared" si="0"/>
        <v>157500</v>
      </c>
      <c r="G20" s="11" t="str">
        <f t="shared" si="1"/>
        <v>DA</v>
      </c>
      <c r="H20" s="11">
        <f t="shared" si="2"/>
        <v>15750</v>
      </c>
      <c r="I20" s="11">
        <f t="shared" si="3"/>
        <v>126000</v>
      </c>
      <c r="M20" s="9" t="s">
        <v>7</v>
      </c>
      <c r="N20" s="9">
        <f t="shared" si="4"/>
        <v>156800</v>
      </c>
      <c r="O20" s="9">
        <f t="shared" si="5"/>
        <v>0</v>
      </c>
      <c r="R20" s="14" t="s">
        <v>24</v>
      </c>
      <c r="S20" s="14">
        <f>AVERAGEIF(D$3:D$86,R20,I$3:I$86)</f>
        <v>62798.333333333336</v>
      </c>
    </row>
    <row r="21" spans="1:19" x14ac:dyDescent="0.25">
      <c r="A21" s="24"/>
      <c r="B21" s="10" t="s">
        <v>18</v>
      </c>
      <c r="C21" s="11">
        <v>70</v>
      </c>
      <c r="D21" s="11" t="s">
        <v>24</v>
      </c>
      <c r="E21" s="11">
        <v>2020</v>
      </c>
      <c r="F21" s="11">
        <f t="shared" si="0"/>
        <v>140000</v>
      </c>
      <c r="G21" s="11" t="str">
        <f t="shared" si="1"/>
        <v>DA</v>
      </c>
      <c r="H21" s="11">
        <f t="shared" si="2"/>
        <v>14000</v>
      </c>
      <c r="I21" s="11">
        <f t="shared" si="3"/>
        <v>112000</v>
      </c>
      <c r="M21" s="9" t="s">
        <v>8</v>
      </c>
      <c r="N21" s="9">
        <f t="shared" si="4"/>
        <v>171150</v>
      </c>
      <c r="O21" s="9">
        <f t="shared" si="5"/>
        <v>0</v>
      </c>
      <c r="R21" s="14" t="s">
        <v>25</v>
      </c>
      <c r="S21" s="14">
        <f t="shared" ref="S21" si="6">AVERAGEIF(D$3:D$86,R21,I$3:I$86)</f>
        <v>68335.71428571429</v>
      </c>
    </row>
    <row r="22" spans="1:19" x14ac:dyDescent="0.25">
      <c r="A22" s="24"/>
      <c r="B22" s="10" t="s">
        <v>19</v>
      </c>
      <c r="C22" s="11">
        <v>21</v>
      </c>
      <c r="D22" s="11" t="s">
        <v>24</v>
      </c>
      <c r="E22" s="11">
        <v>2021</v>
      </c>
      <c r="F22" s="11">
        <f t="shared" si="0"/>
        <v>44100</v>
      </c>
      <c r="G22" s="11" t="str">
        <f t="shared" si="1"/>
        <v>NE</v>
      </c>
      <c r="H22" s="11" t="str">
        <f t="shared" si="2"/>
        <v>-</v>
      </c>
      <c r="I22" s="11">
        <f t="shared" si="3"/>
        <v>30869.999999999996</v>
      </c>
      <c r="M22" s="9" t="s">
        <v>9</v>
      </c>
      <c r="N22" s="9">
        <f t="shared" si="4"/>
        <v>426560</v>
      </c>
      <c r="O22" s="9">
        <f t="shared" si="5"/>
        <v>53320</v>
      </c>
      <c r="R22" s="15">
        <v>2020</v>
      </c>
      <c r="S22" s="14">
        <f>AVERAGEIF(E$3:E$86,R22,I$3:I$86)</f>
        <v>65560.476190476184</v>
      </c>
    </row>
    <row r="23" spans="1:19" x14ac:dyDescent="0.25">
      <c r="A23" s="24"/>
      <c r="B23" s="10" t="s">
        <v>20</v>
      </c>
      <c r="C23" s="11">
        <v>12</v>
      </c>
      <c r="D23" s="11" t="s">
        <v>24</v>
      </c>
      <c r="E23" s="11">
        <v>2020</v>
      </c>
      <c r="F23" s="11">
        <f t="shared" si="0"/>
        <v>24000</v>
      </c>
      <c r="G23" s="11" t="str">
        <f t="shared" si="1"/>
        <v>NE</v>
      </c>
      <c r="H23" s="11" t="str">
        <f t="shared" si="2"/>
        <v>-</v>
      </c>
      <c r="I23" s="11">
        <f t="shared" si="3"/>
        <v>16800</v>
      </c>
      <c r="M23" s="9" t="s">
        <v>11</v>
      </c>
      <c r="N23" s="9">
        <f t="shared" si="4"/>
        <v>474400</v>
      </c>
      <c r="O23" s="9">
        <f t="shared" si="5"/>
        <v>59300</v>
      </c>
      <c r="R23" s="15">
        <v>2021</v>
      </c>
      <c r="S23" s="14">
        <f>AVERAGEIF(E$3:E$86,R23,I$3:I$86)</f>
        <v>65573.571428571435</v>
      </c>
    </row>
    <row r="24" spans="1:19" x14ac:dyDescent="0.25">
      <c r="A24" s="23"/>
      <c r="B24" s="10" t="s">
        <v>0</v>
      </c>
      <c r="C24" s="11">
        <v>42</v>
      </c>
      <c r="D24" s="11" t="s">
        <v>25</v>
      </c>
      <c r="E24" s="11">
        <v>2020</v>
      </c>
      <c r="F24" s="11">
        <f t="shared" si="0"/>
        <v>96600</v>
      </c>
      <c r="G24" s="11" t="str">
        <f t="shared" si="1"/>
        <v>DA</v>
      </c>
      <c r="H24" s="11">
        <f t="shared" si="2"/>
        <v>9660</v>
      </c>
      <c r="I24" s="11">
        <f t="shared" si="3"/>
        <v>77280</v>
      </c>
      <c r="M24" s="9" t="s">
        <v>10</v>
      </c>
      <c r="N24" s="9">
        <f t="shared" si="4"/>
        <v>126419.99999999999</v>
      </c>
      <c r="O24" s="9">
        <f t="shared" si="5"/>
        <v>0</v>
      </c>
    </row>
    <row r="25" spans="1:19" x14ac:dyDescent="0.25">
      <c r="A25" s="23"/>
      <c r="B25" s="10" t="s">
        <v>1</v>
      </c>
      <c r="C25" s="11">
        <v>48</v>
      </c>
      <c r="D25" s="11" t="s">
        <v>25</v>
      </c>
      <c r="E25" s="11">
        <v>2021</v>
      </c>
      <c r="F25" s="11">
        <f t="shared" si="0"/>
        <v>105600</v>
      </c>
      <c r="G25" s="11" t="str">
        <f t="shared" si="1"/>
        <v>DA</v>
      </c>
      <c r="H25" s="11">
        <f t="shared" si="2"/>
        <v>10560</v>
      </c>
      <c r="I25" s="11">
        <f t="shared" si="3"/>
        <v>84480</v>
      </c>
      <c r="M25" s="9" t="s">
        <v>12</v>
      </c>
      <c r="N25" s="9">
        <f t="shared" si="4"/>
        <v>65940</v>
      </c>
      <c r="O25" s="9">
        <f t="shared" si="5"/>
        <v>0</v>
      </c>
    </row>
    <row r="26" spans="1:19" x14ac:dyDescent="0.25">
      <c r="A26" s="23"/>
      <c r="B26" s="10" t="s">
        <v>2</v>
      </c>
      <c r="C26" s="11">
        <v>35</v>
      </c>
      <c r="D26" s="11" t="s">
        <v>25</v>
      </c>
      <c r="E26" s="11">
        <v>2020</v>
      </c>
      <c r="F26" s="11">
        <f t="shared" si="0"/>
        <v>80500</v>
      </c>
      <c r="G26" s="11" t="str">
        <f t="shared" si="1"/>
        <v>NE</v>
      </c>
      <c r="H26" s="11" t="str">
        <f t="shared" si="2"/>
        <v>-</v>
      </c>
      <c r="I26" s="11">
        <f t="shared" si="3"/>
        <v>56350</v>
      </c>
      <c r="M26" s="9" t="s">
        <v>13</v>
      </c>
      <c r="N26" s="9">
        <f t="shared" si="4"/>
        <v>240800</v>
      </c>
      <c r="O26" s="9">
        <f t="shared" si="5"/>
        <v>0</v>
      </c>
    </row>
    <row r="27" spans="1:19" x14ac:dyDescent="0.25">
      <c r="A27" s="23"/>
      <c r="B27" s="10" t="s">
        <v>3</v>
      </c>
      <c r="C27" s="11">
        <v>22</v>
      </c>
      <c r="D27" s="11" t="s">
        <v>25</v>
      </c>
      <c r="E27" s="11">
        <v>2021</v>
      </c>
      <c r="F27" s="11">
        <f t="shared" si="0"/>
        <v>48400</v>
      </c>
      <c r="G27" s="11" t="str">
        <f t="shared" si="1"/>
        <v>NE</v>
      </c>
      <c r="H27" s="11" t="str">
        <f t="shared" si="2"/>
        <v>-</v>
      </c>
      <c r="I27" s="11">
        <f t="shared" si="3"/>
        <v>33880</v>
      </c>
      <c r="M27" s="9" t="s">
        <v>14</v>
      </c>
      <c r="N27" s="9">
        <f t="shared" si="4"/>
        <v>302400</v>
      </c>
      <c r="O27" s="9">
        <f t="shared" si="5"/>
        <v>37800</v>
      </c>
    </row>
    <row r="28" spans="1:19" x14ac:dyDescent="0.25">
      <c r="A28" s="23"/>
      <c r="B28" s="10" t="s">
        <v>4</v>
      </c>
      <c r="C28" s="11">
        <v>73</v>
      </c>
      <c r="D28" s="11" t="s">
        <v>25</v>
      </c>
      <c r="E28" s="11">
        <v>2020</v>
      </c>
      <c r="F28" s="11">
        <f t="shared" si="0"/>
        <v>167900</v>
      </c>
      <c r="G28" s="11" t="str">
        <f t="shared" si="1"/>
        <v>DA</v>
      </c>
      <c r="H28" s="11">
        <f t="shared" si="2"/>
        <v>16790</v>
      </c>
      <c r="I28" s="11">
        <f t="shared" si="3"/>
        <v>134320</v>
      </c>
      <c r="M28" s="9" t="s">
        <v>15</v>
      </c>
      <c r="N28" s="9">
        <f t="shared" si="4"/>
        <v>213850</v>
      </c>
      <c r="O28" s="9">
        <f t="shared" si="5"/>
        <v>0</v>
      </c>
    </row>
    <row r="29" spans="1:19" x14ac:dyDescent="0.25">
      <c r="A29" s="23"/>
      <c r="B29" s="10" t="s">
        <v>5</v>
      </c>
      <c r="C29" s="11">
        <v>38</v>
      </c>
      <c r="D29" s="11" t="s">
        <v>25</v>
      </c>
      <c r="E29" s="11">
        <v>2021</v>
      </c>
      <c r="F29" s="11">
        <f t="shared" si="0"/>
        <v>83600</v>
      </c>
      <c r="G29" s="11" t="str">
        <f t="shared" si="1"/>
        <v>NE</v>
      </c>
      <c r="H29" s="11" t="str">
        <f t="shared" si="2"/>
        <v>-</v>
      </c>
      <c r="I29" s="11">
        <f t="shared" si="3"/>
        <v>58519.999999999993</v>
      </c>
      <c r="M29" s="9" t="s">
        <v>16</v>
      </c>
      <c r="N29" s="9">
        <f t="shared" si="4"/>
        <v>147630</v>
      </c>
      <c r="O29" s="9">
        <f t="shared" si="5"/>
        <v>0</v>
      </c>
    </row>
    <row r="30" spans="1:19" x14ac:dyDescent="0.25">
      <c r="A30" s="23"/>
      <c r="B30" s="10" t="s">
        <v>6</v>
      </c>
      <c r="C30" s="11">
        <v>45</v>
      </c>
      <c r="D30" s="11" t="s">
        <v>25</v>
      </c>
      <c r="E30" s="11">
        <v>2020</v>
      </c>
      <c r="F30" s="11">
        <f t="shared" si="0"/>
        <v>103500</v>
      </c>
      <c r="G30" s="11" t="str">
        <f t="shared" si="1"/>
        <v>DA</v>
      </c>
      <c r="H30" s="11">
        <f t="shared" si="2"/>
        <v>10350</v>
      </c>
      <c r="I30" s="11">
        <f t="shared" si="3"/>
        <v>82800</v>
      </c>
      <c r="M30" s="9" t="s">
        <v>17</v>
      </c>
      <c r="N30" s="9">
        <f>SUMIF(B$3:B$86,M30,I$3:I$86)</f>
        <v>508800</v>
      </c>
      <c r="O30" s="9">
        <f t="shared" si="5"/>
        <v>63600</v>
      </c>
    </row>
    <row r="31" spans="1:19" x14ac:dyDescent="0.25">
      <c r="A31" s="23"/>
      <c r="B31" s="10" t="s">
        <v>7</v>
      </c>
      <c r="C31" s="11">
        <v>27</v>
      </c>
      <c r="D31" s="11" t="s">
        <v>25</v>
      </c>
      <c r="E31" s="11">
        <v>2021</v>
      </c>
      <c r="F31" s="11">
        <f t="shared" si="0"/>
        <v>59400</v>
      </c>
      <c r="G31" s="11" t="str">
        <f t="shared" si="1"/>
        <v>NE</v>
      </c>
      <c r="H31" s="11" t="str">
        <f t="shared" si="2"/>
        <v>-</v>
      </c>
      <c r="I31" s="11">
        <f t="shared" si="3"/>
        <v>41580</v>
      </c>
      <c r="M31" s="9" t="s">
        <v>18</v>
      </c>
      <c r="N31" s="9">
        <f t="shared" si="4"/>
        <v>488800</v>
      </c>
      <c r="O31" s="9">
        <f t="shared" si="5"/>
        <v>61100</v>
      </c>
    </row>
    <row r="32" spans="1:19" x14ac:dyDescent="0.25">
      <c r="A32" s="23"/>
      <c r="B32" s="10" t="s">
        <v>8</v>
      </c>
      <c r="C32" s="11">
        <v>27</v>
      </c>
      <c r="D32" s="11" t="s">
        <v>25</v>
      </c>
      <c r="E32" s="11">
        <v>2020</v>
      </c>
      <c r="F32" s="11">
        <f t="shared" si="0"/>
        <v>62100</v>
      </c>
      <c r="G32" s="11" t="str">
        <f t="shared" si="1"/>
        <v>NE</v>
      </c>
      <c r="H32" s="11" t="str">
        <f t="shared" si="2"/>
        <v>-</v>
      </c>
      <c r="I32" s="11">
        <f t="shared" si="3"/>
        <v>43470</v>
      </c>
      <c r="M32" s="9" t="s">
        <v>19</v>
      </c>
      <c r="N32" s="9">
        <f t="shared" si="4"/>
        <v>113820</v>
      </c>
      <c r="O32" s="9">
        <f t="shared" si="5"/>
        <v>0</v>
      </c>
    </row>
    <row r="33" spans="1:15" x14ac:dyDescent="0.25">
      <c r="A33" s="23"/>
      <c r="B33" s="10" t="s">
        <v>9</v>
      </c>
      <c r="C33" s="11">
        <v>62</v>
      </c>
      <c r="D33" s="11" t="s">
        <v>25</v>
      </c>
      <c r="E33" s="11">
        <v>2021</v>
      </c>
      <c r="F33" s="11">
        <f t="shared" si="0"/>
        <v>136400</v>
      </c>
      <c r="G33" s="11" t="str">
        <f t="shared" si="1"/>
        <v>DA</v>
      </c>
      <c r="H33" s="11">
        <f t="shared" si="2"/>
        <v>13640</v>
      </c>
      <c r="I33" s="11">
        <f t="shared" si="3"/>
        <v>109120</v>
      </c>
      <c r="M33" s="9" t="s">
        <v>20</v>
      </c>
      <c r="N33" s="9">
        <f t="shared" si="4"/>
        <v>72240</v>
      </c>
      <c r="O33" s="9">
        <f t="shared" si="5"/>
        <v>0</v>
      </c>
    </row>
    <row r="34" spans="1:15" x14ac:dyDescent="0.25">
      <c r="A34" s="23"/>
      <c r="B34" s="10" t="s">
        <v>11</v>
      </c>
      <c r="C34" s="11">
        <v>68</v>
      </c>
      <c r="D34" s="11" t="s">
        <v>25</v>
      </c>
      <c r="E34" s="11">
        <v>2020</v>
      </c>
      <c r="F34" s="11">
        <f t="shared" si="0"/>
        <v>156400</v>
      </c>
      <c r="G34" s="11" t="str">
        <f t="shared" si="1"/>
        <v>DA</v>
      </c>
      <c r="H34" s="11">
        <f t="shared" si="2"/>
        <v>15640</v>
      </c>
      <c r="I34" s="11">
        <f t="shared" si="3"/>
        <v>125120</v>
      </c>
    </row>
    <row r="35" spans="1:15" x14ac:dyDescent="0.25">
      <c r="A35" s="23"/>
      <c r="B35" s="10" t="s">
        <v>10</v>
      </c>
      <c r="C35" s="11">
        <v>21</v>
      </c>
      <c r="D35" s="11" t="s">
        <v>25</v>
      </c>
      <c r="E35" s="11">
        <v>2021</v>
      </c>
      <c r="F35" s="11">
        <f t="shared" ref="F35:F66" si="7">IF(E35=$L$2,IF(D35=$M$2,$N$2*C35,$N$3*C35),IF(D35=$M$4,$N$4*C35,$N$5*C35))</f>
        <v>46200</v>
      </c>
      <c r="G35" s="11" t="str">
        <f t="shared" si="1"/>
        <v>NE</v>
      </c>
      <c r="H35" s="11" t="str">
        <f t="shared" si="2"/>
        <v>-</v>
      </c>
      <c r="I35" s="11">
        <f t="shared" si="3"/>
        <v>32339.999999999996</v>
      </c>
    </row>
    <row r="36" spans="1:15" x14ac:dyDescent="0.25">
      <c r="A36" s="23"/>
      <c r="B36" s="10" t="s">
        <v>12</v>
      </c>
      <c r="C36" s="11">
        <v>10</v>
      </c>
      <c r="D36" s="11" t="s">
        <v>25</v>
      </c>
      <c r="E36" s="11">
        <v>2020</v>
      </c>
      <c r="F36" s="11">
        <f t="shared" si="7"/>
        <v>23000</v>
      </c>
      <c r="G36" s="11" t="str">
        <f t="shared" si="1"/>
        <v>NE</v>
      </c>
      <c r="H36" s="11" t="str">
        <f t="shared" si="2"/>
        <v>-</v>
      </c>
      <c r="I36" s="11">
        <f t="shared" si="3"/>
        <v>16099.999999999998</v>
      </c>
    </row>
    <row r="37" spans="1:15" x14ac:dyDescent="0.25">
      <c r="A37" s="23"/>
      <c r="B37" s="10" t="s">
        <v>13</v>
      </c>
      <c r="C37" s="11">
        <v>40</v>
      </c>
      <c r="D37" s="11" t="s">
        <v>25</v>
      </c>
      <c r="E37" s="11">
        <v>2021</v>
      </c>
      <c r="F37" s="11">
        <f t="shared" si="7"/>
        <v>88000</v>
      </c>
      <c r="G37" s="11" t="str">
        <f t="shared" si="1"/>
        <v>NE</v>
      </c>
      <c r="H37" s="11" t="str">
        <f t="shared" si="2"/>
        <v>-</v>
      </c>
      <c r="I37" s="11">
        <f t="shared" si="3"/>
        <v>61599.999999999993</v>
      </c>
    </row>
    <row r="38" spans="1:15" x14ac:dyDescent="0.25">
      <c r="A38" s="23"/>
      <c r="B38" s="10" t="s">
        <v>14</v>
      </c>
      <c r="C38" s="11">
        <v>43</v>
      </c>
      <c r="D38" s="11" t="s">
        <v>25</v>
      </c>
      <c r="E38" s="11">
        <v>2020</v>
      </c>
      <c r="F38" s="11">
        <f t="shared" si="7"/>
        <v>98900</v>
      </c>
      <c r="G38" s="11" t="str">
        <f t="shared" si="1"/>
        <v>DA</v>
      </c>
      <c r="H38" s="11">
        <f t="shared" si="2"/>
        <v>9890</v>
      </c>
      <c r="I38" s="11">
        <f t="shared" si="3"/>
        <v>79120</v>
      </c>
    </row>
    <row r="39" spans="1:15" x14ac:dyDescent="0.25">
      <c r="A39" s="23"/>
      <c r="B39" s="10" t="s">
        <v>15</v>
      </c>
      <c r="C39" s="11">
        <v>36</v>
      </c>
      <c r="D39" s="11" t="s">
        <v>25</v>
      </c>
      <c r="E39" s="11">
        <v>2021</v>
      </c>
      <c r="F39" s="11">
        <f t="shared" si="7"/>
        <v>79200</v>
      </c>
      <c r="G39" s="11" t="str">
        <f t="shared" si="1"/>
        <v>NE</v>
      </c>
      <c r="H39" s="11" t="str">
        <f t="shared" si="2"/>
        <v>-</v>
      </c>
      <c r="I39" s="11">
        <f t="shared" si="3"/>
        <v>55440</v>
      </c>
    </row>
    <row r="40" spans="1:15" x14ac:dyDescent="0.25">
      <c r="A40" s="23"/>
      <c r="B40" s="10" t="s">
        <v>16</v>
      </c>
      <c r="C40" s="11">
        <v>25</v>
      </c>
      <c r="D40" s="11" t="s">
        <v>25</v>
      </c>
      <c r="E40" s="11">
        <v>2020</v>
      </c>
      <c r="F40" s="11">
        <f t="shared" si="7"/>
        <v>57500</v>
      </c>
      <c r="G40" s="11" t="str">
        <f t="shared" si="1"/>
        <v>NE</v>
      </c>
      <c r="H40" s="11" t="str">
        <f t="shared" si="2"/>
        <v>-</v>
      </c>
      <c r="I40" s="11">
        <f t="shared" si="3"/>
        <v>40250</v>
      </c>
    </row>
    <row r="41" spans="1:15" x14ac:dyDescent="0.25">
      <c r="A41" s="23"/>
      <c r="B41" s="10" t="s">
        <v>17</v>
      </c>
      <c r="C41" s="11">
        <v>73</v>
      </c>
      <c r="D41" s="11" t="s">
        <v>25</v>
      </c>
      <c r="E41" s="11">
        <v>2021</v>
      </c>
      <c r="F41" s="11">
        <f t="shared" si="7"/>
        <v>160600</v>
      </c>
      <c r="G41" s="11" t="str">
        <f t="shared" si="1"/>
        <v>DA</v>
      </c>
      <c r="H41" s="11">
        <f t="shared" si="2"/>
        <v>16060</v>
      </c>
      <c r="I41" s="11">
        <f t="shared" si="3"/>
        <v>128480</v>
      </c>
    </row>
    <row r="42" spans="1:15" x14ac:dyDescent="0.25">
      <c r="A42" s="23"/>
      <c r="B42" s="10" t="s">
        <v>18</v>
      </c>
      <c r="C42" s="11">
        <v>72</v>
      </c>
      <c r="D42" s="11" t="s">
        <v>25</v>
      </c>
      <c r="E42" s="11">
        <v>2020</v>
      </c>
      <c r="F42" s="11">
        <f t="shared" si="7"/>
        <v>165600</v>
      </c>
      <c r="G42" s="11" t="str">
        <f t="shared" si="1"/>
        <v>DA</v>
      </c>
      <c r="H42" s="11">
        <f t="shared" si="2"/>
        <v>16560</v>
      </c>
      <c r="I42" s="11">
        <f t="shared" si="3"/>
        <v>132480</v>
      </c>
    </row>
    <row r="43" spans="1:15" x14ac:dyDescent="0.25">
      <c r="A43" s="23"/>
      <c r="B43" s="10" t="s">
        <v>19</v>
      </c>
      <c r="C43" s="11">
        <v>17</v>
      </c>
      <c r="D43" s="11" t="s">
        <v>25</v>
      </c>
      <c r="E43" s="11">
        <v>2021</v>
      </c>
      <c r="F43" s="11">
        <f t="shared" si="7"/>
        <v>37400</v>
      </c>
      <c r="G43" s="11" t="str">
        <f t="shared" si="1"/>
        <v>NE</v>
      </c>
      <c r="H43" s="11" t="str">
        <f t="shared" si="2"/>
        <v>-</v>
      </c>
      <c r="I43" s="11">
        <f t="shared" si="3"/>
        <v>26180</v>
      </c>
    </row>
    <row r="44" spans="1:15" x14ac:dyDescent="0.25">
      <c r="A44" s="23"/>
      <c r="B44" s="10" t="s">
        <v>20</v>
      </c>
      <c r="C44" s="11">
        <v>12</v>
      </c>
      <c r="D44" s="11" t="s">
        <v>25</v>
      </c>
      <c r="E44" s="11">
        <v>2020</v>
      </c>
      <c r="F44" s="11">
        <f t="shared" si="7"/>
        <v>27600</v>
      </c>
      <c r="G44" s="11" t="str">
        <f t="shared" si="1"/>
        <v>NE</v>
      </c>
      <c r="H44" s="11" t="str">
        <f t="shared" si="2"/>
        <v>-</v>
      </c>
      <c r="I44" s="11">
        <f t="shared" si="3"/>
        <v>19320</v>
      </c>
    </row>
    <row r="45" spans="1:15" x14ac:dyDescent="0.25">
      <c r="A45" s="2"/>
      <c r="B45" s="10" t="s">
        <v>0</v>
      </c>
      <c r="C45" s="11">
        <v>40</v>
      </c>
      <c r="D45" s="11" t="s">
        <v>24</v>
      </c>
      <c r="E45" s="11">
        <v>2021</v>
      </c>
      <c r="F45" s="11">
        <f t="shared" si="7"/>
        <v>84000</v>
      </c>
      <c r="G45" s="11" t="str">
        <f>IF(C45&gt;40,"DA","NE")</f>
        <v>NE</v>
      </c>
      <c r="H45" s="11" t="str">
        <f t="shared" si="2"/>
        <v>-</v>
      </c>
      <c r="I45" s="11">
        <f t="shared" si="3"/>
        <v>58799.999999999993</v>
      </c>
    </row>
    <row r="46" spans="1:15" x14ac:dyDescent="0.25">
      <c r="A46" s="2"/>
      <c r="B46" s="10" t="s">
        <v>1</v>
      </c>
      <c r="C46" s="11">
        <v>45</v>
      </c>
      <c r="D46" s="11" t="s">
        <v>24</v>
      </c>
      <c r="E46" s="11">
        <v>2020</v>
      </c>
      <c r="F46" s="11">
        <f t="shared" si="7"/>
        <v>90000</v>
      </c>
      <c r="G46" s="11" t="str">
        <f t="shared" ref="G46:G86" si="8">IF(C46&gt;40,"DA","NE")</f>
        <v>DA</v>
      </c>
      <c r="H46" s="11">
        <f t="shared" si="2"/>
        <v>9000</v>
      </c>
      <c r="I46" s="11">
        <f t="shared" si="3"/>
        <v>72000</v>
      </c>
    </row>
    <row r="47" spans="1:15" x14ac:dyDescent="0.25">
      <c r="B47" s="10" t="s">
        <v>2</v>
      </c>
      <c r="C47" s="11">
        <v>35</v>
      </c>
      <c r="D47" s="11" t="s">
        <v>24</v>
      </c>
      <c r="E47" s="11">
        <v>2021</v>
      </c>
      <c r="F47" s="11">
        <f t="shared" si="7"/>
        <v>73500</v>
      </c>
      <c r="G47" s="11" t="str">
        <f t="shared" si="8"/>
        <v>NE</v>
      </c>
      <c r="H47" s="11" t="str">
        <f t="shared" si="2"/>
        <v>-</v>
      </c>
      <c r="I47" s="11">
        <f t="shared" si="3"/>
        <v>51450</v>
      </c>
    </row>
    <row r="48" spans="1:15" x14ac:dyDescent="0.25">
      <c r="B48" s="10" t="s">
        <v>3</v>
      </c>
      <c r="C48" s="11">
        <v>24</v>
      </c>
      <c r="D48" s="11" t="s">
        <v>24</v>
      </c>
      <c r="E48" s="11">
        <v>2020</v>
      </c>
      <c r="F48" s="11">
        <f t="shared" si="7"/>
        <v>48000</v>
      </c>
      <c r="G48" s="11" t="str">
        <f t="shared" si="8"/>
        <v>NE</v>
      </c>
      <c r="H48" s="11" t="str">
        <f t="shared" si="2"/>
        <v>-</v>
      </c>
      <c r="I48" s="11">
        <f t="shared" si="3"/>
        <v>33600</v>
      </c>
    </row>
    <row r="49" spans="2:9" x14ac:dyDescent="0.25">
      <c r="B49" s="10" t="s">
        <v>4</v>
      </c>
      <c r="C49" s="11">
        <v>75</v>
      </c>
      <c r="D49" s="11" t="s">
        <v>24</v>
      </c>
      <c r="E49" s="11">
        <v>2021</v>
      </c>
      <c r="F49" s="11">
        <f t="shared" si="7"/>
        <v>157500</v>
      </c>
      <c r="G49" s="11" t="str">
        <f t="shared" si="8"/>
        <v>DA</v>
      </c>
      <c r="H49" s="11">
        <f t="shared" si="2"/>
        <v>15750</v>
      </c>
      <c r="I49" s="11">
        <f t="shared" si="3"/>
        <v>126000</v>
      </c>
    </row>
    <row r="50" spans="2:9" x14ac:dyDescent="0.25">
      <c r="B50" s="10" t="s">
        <v>5</v>
      </c>
      <c r="C50" s="11">
        <v>40</v>
      </c>
      <c r="D50" s="11" t="s">
        <v>24</v>
      </c>
      <c r="E50" s="11">
        <v>2020</v>
      </c>
      <c r="F50" s="11">
        <f t="shared" si="7"/>
        <v>80000</v>
      </c>
      <c r="G50" s="11" t="str">
        <f t="shared" si="8"/>
        <v>NE</v>
      </c>
      <c r="H50" s="11" t="str">
        <f t="shared" si="2"/>
        <v>-</v>
      </c>
      <c r="I50" s="11">
        <f t="shared" si="3"/>
        <v>56000</v>
      </c>
    </row>
    <row r="51" spans="2:9" x14ac:dyDescent="0.25">
      <c r="B51" s="10" t="s">
        <v>6</v>
      </c>
      <c r="C51" s="11">
        <v>48</v>
      </c>
      <c r="D51" s="11" t="s">
        <v>24</v>
      </c>
      <c r="E51" s="11">
        <v>2021</v>
      </c>
      <c r="F51" s="11">
        <f t="shared" si="7"/>
        <v>100800</v>
      </c>
      <c r="G51" s="11" t="str">
        <f t="shared" si="8"/>
        <v>DA</v>
      </c>
      <c r="H51" s="11">
        <f t="shared" si="2"/>
        <v>10080</v>
      </c>
      <c r="I51" s="11">
        <f t="shared" si="3"/>
        <v>80640</v>
      </c>
    </row>
    <row r="52" spans="2:9" x14ac:dyDescent="0.25">
      <c r="B52" s="10" t="s">
        <v>7</v>
      </c>
      <c r="C52" s="11">
        <v>25</v>
      </c>
      <c r="D52" s="11" t="s">
        <v>24</v>
      </c>
      <c r="E52" s="11">
        <v>2020</v>
      </c>
      <c r="F52" s="11">
        <f t="shared" si="7"/>
        <v>50000</v>
      </c>
      <c r="G52" s="11" t="str">
        <f t="shared" si="8"/>
        <v>NE</v>
      </c>
      <c r="H52" s="11" t="str">
        <f t="shared" si="2"/>
        <v>-</v>
      </c>
      <c r="I52" s="11">
        <f t="shared" si="3"/>
        <v>35000</v>
      </c>
    </row>
    <row r="53" spans="2:9" x14ac:dyDescent="0.25">
      <c r="B53" s="10" t="s">
        <v>8</v>
      </c>
      <c r="C53" s="11">
        <v>30</v>
      </c>
      <c r="D53" s="11" t="s">
        <v>24</v>
      </c>
      <c r="E53" s="11">
        <v>2021</v>
      </c>
      <c r="F53" s="11">
        <f t="shared" si="7"/>
        <v>63000</v>
      </c>
      <c r="G53" s="11" t="str">
        <f t="shared" si="8"/>
        <v>NE</v>
      </c>
      <c r="H53" s="11" t="str">
        <f t="shared" si="2"/>
        <v>-</v>
      </c>
      <c r="I53" s="11">
        <f t="shared" si="3"/>
        <v>44100</v>
      </c>
    </row>
    <row r="54" spans="2:9" x14ac:dyDescent="0.25">
      <c r="B54" s="10" t="s">
        <v>9</v>
      </c>
      <c r="C54" s="11">
        <v>62</v>
      </c>
      <c r="D54" s="11" t="s">
        <v>24</v>
      </c>
      <c r="E54" s="11">
        <v>2020</v>
      </c>
      <c r="F54" s="11">
        <f t="shared" si="7"/>
        <v>124000</v>
      </c>
      <c r="G54" s="11" t="str">
        <f t="shared" si="8"/>
        <v>DA</v>
      </c>
      <c r="H54" s="11">
        <f t="shared" si="2"/>
        <v>12400</v>
      </c>
      <c r="I54" s="11">
        <f t="shared" si="3"/>
        <v>99200</v>
      </c>
    </row>
    <row r="55" spans="2:9" x14ac:dyDescent="0.25">
      <c r="B55" s="10" t="s">
        <v>11</v>
      </c>
      <c r="C55" s="11">
        <v>70</v>
      </c>
      <c r="D55" s="11" t="s">
        <v>24</v>
      </c>
      <c r="E55" s="11">
        <v>2021</v>
      </c>
      <c r="F55" s="11">
        <f t="shared" si="7"/>
        <v>147000</v>
      </c>
      <c r="G55" s="11" t="str">
        <f t="shared" si="8"/>
        <v>DA</v>
      </c>
      <c r="H55" s="11">
        <f t="shared" si="2"/>
        <v>14700</v>
      </c>
      <c r="I55" s="11">
        <f t="shared" si="3"/>
        <v>117600</v>
      </c>
    </row>
    <row r="56" spans="2:9" x14ac:dyDescent="0.25">
      <c r="B56" s="10" t="s">
        <v>10</v>
      </c>
      <c r="C56" s="11">
        <v>21</v>
      </c>
      <c r="D56" s="11" t="s">
        <v>24</v>
      </c>
      <c r="E56" s="11">
        <v>2020</v>
      </c>
      <c r="F56" s="11">
        <f t="shared" si="7"/>
        <v>42000</v>
      </c>
      <c r="G56" s="11" t="str">
        <f t="shared" si="8"/>
        <v>NE</v>
      </c>
      <c r="H56" s="11" t="str">
        <f t="shared" si="2"/>
        <v>-</v>
      </c>
      <c r="I56" s="11">
        <f t="shared" si="3"/>
        <v>29399.999999999996</v>
      </c>
    </row>
    <row r="57" spans="2:9" x14ac:dyDescent="0.25">
      <c r="B57" s="10" t="s">
        <v>12</v>
      </c>
      <c r="C57" s="11">
        <v>12</v>
      </c>
      <c r="D57" s="11" t="s">
        <v>24</v>
      </c>
      <c r="E57" s="11">
        <v>2021</v>
      </c>
      <c r="F57" s="11">
        <f t="shared" si="7"/>
        <v>25200</v>
      </c>
      <c r="G57" s="11" t="str">
        <f t="shared" si="8"/>
        <v>NE</v>
      </c>
      <c r="H57" s="11" t="str">
        <f t="shared" si="2"/>
        <v>-</v>
      </c>
      <c r="I57" s="11">
        <f t="shared" si="3"/>
        <v>17640</v>
      </c>
    </row>
    <row r="58" spans="2:9" x14ac:dyDescent="0.25">
      <c r="B58" s="10" t="s">
        <v>13</v>
      </c>
      <c r="C58" s="11">
        <v>40</v>
      </c>
      <c r="D58" s="11" t="s">
        <v>24</v>
      </c>
      <c r="E58" s="11">
        <v>2020</v>
      </c>
      <c r="F58" s="11">
        <f t="shared" si="7"/>
        <v>80000</v>
      </c>
      <c r="G58" s="11" t="str">
        <f t="shared" si="8"/>
        <v>NE</v>
      </c>
      <c r="H58" s="11" t="str">
        <f t="shared" si="2"/>
        <v>-</v>
      </c>
      <c r="I58" s="11">
        <f t="shared" si="3"/>
        <v>56000</v>
      </c>
    </row>
    <row r="59" spans="2:9" x14ac:dyDescent="0.25">
      <c r="B59" s="10" t="s">
        <v>14</v>
      </c>
      <c r="C59" s="11">
        <v>45</v>
      </c>
      <c r="D59" s="11" t="s">
        <v>24</v>
      </c>
      <c r="E59" s="11">
        <v>2021</v>
      </c>
      <c r="F59" s="11">
        <f t="shared" si="7"/>
        <v>94500</v>
      </c>
      <c r="G59" s="11" t="str">
        <f t="shared" si="8"/>
        <v>DA</v>
      </c>
      <c r="H59" s="11">
        <f t="shared" si="2"/>
        <v>9450</v>
      </c>
      <c r="I59" s="11">
        <f t="shared" si="3"/>
        <v>75600</v>
      </c>
    </row>
    <row r="60" spans="2:9" x14ac:dyDescent="0.25">
      <c r="B60" s="10" t="s">
        <v>15</v>
      </c>
      <c r="C60" s="11">
        <v>35</v>
      </c>
      <c r="D60" s="11" t="s">
        <v>24</v>
      </c>
      <c r="E60" s="11">
        <v>2020</v>
      </c>
      <c r="F60" s="11">
        <f t="shared" si="7"/>
        <v>70000</v>
      </c>
      <c r="G60" s="11" t="str">
        <f t="shared" si="8"/>
        <v>NE</v>
      </c>
      <c r="H60" s="11" t="str">
        <f t="shared" si="2"/>
        <v>-</v>
      </c>
      <c r="I60" s="11">
        <f t="shared" si="3"/>
        <v>49000</v>
      </c>
    </row>
    <row r="61" spans="2:9" x14ac:dyDescent="0.25">
      <c r="B61" s="10" t="s">
        <v>16</v>
      </c>
      <c r="C61" s="11">
        <v>24</v>
      </c>
      <c r="D61" s="11" t="s">
        <v>24</v>
      </c>
      <c r="E61" s="11">
        <v>2021</v>
      </c>
      <c r="F61" s="11">
        <f t="shared" si="7"/>
        <v>50400</v>
      </c>
      <c r="G61" s="11" t="str">
        <f t="shared" si="8"/>
        <v>NE</v>
      </c>
      <c r="H61" s="11" t="str">
        <f t="shared" si="2"/>
        <v>-</v>
      </c>
      <c r="I61" s="11">
        <f t="shared" si="3"/>
        <v>35280</v>
      </c>
    </row>
    <row r="62" spans="2:9" x14ac:dyDescent="0.25">
      <c r="B62" s="10" t="s">
        <v>17</v>
      </c>
      <c r="C62" s="11">
        <v>75</v>
      </c>
      <c r="D62" s="11" t="s">
        <v>24</v>
      </c>
      <c r="E62" s="11">
        <v>2020</v>
      </c>
      <c r="F62" s="11">
        <f t="shared" si="7"/>
        <v>150000</v>
      </c>
      <c r="G62" s="11" t="str">
        <f t="shared" si="8"/>
        <v>DA</v>
      </c>
      <c r="H62" s="11">
        <f t="shared" si="2"/>
        <v>15000</v>
      </c>
      <c r="I62" s="11">
        <f t="shared" si="3"/>
        <v>120000</v>
      </c>
    </row>
    <row r="63" spans="2:9" x14ac:dyDescent="0.25">
      <c r="B63" s="10" t="s">
        <v>18</v>
      </c>
      <c r="C63" s="11">
        <v>70</v>
      </c>
      <c r="D63" s="11" t="s">
        <v>24</v>
      </c>
      <c r="E63" s="11">
        <v>2021</v>
      </c>
      <c r="F63" s="11">
        <f t="shared" si="7"/>
        <v>147000</v>
      </c>
      <c r="G63" s="11" t="str">
        <f t="shared" si="8"/>
        <v>DA</v>
      </c>
      <c r="H63" s="11">
        <f t="shared" si="2"/>
        <v>14700</v>
      </c>
      <c r="I63" s="11">
        <f t="shared" si="3"/>
        <v>117600</v>
      </c>
    </row>
    <row r="64" spans="2:9" x14ac:dyDescent="0.25">
      <c r="B64" s="10" t="s">
        <v>19</v>
      </c>
      <c r="C64" s="11">
        <v>21</v>
      </c>
      <c r="D64" s="11" t="s">
        <v>24</v>
      </c>
      <c r="E64" s="11">
        <v>2020</v>
      </c>
      <c r="F64" s="11">
        <f t="shared" si="7"/>
        <v>42000</v>
      </c>
      <c r="G64" s="11" t="str">
        <f t="shared" si="8"/>
        <v>NE</v>
      </c>
      <c r="H64" s="11" t="str">
        <f t="shared" si="2"/>
        <v>-</v>
      </c>
      <c r="I64" s="11">
        <f t="shared" si="3"/>
        <v>29399.999999999996</v>
      </c>
    </row>
    <row r="65" spans="2:9" x14ac:dyDescent="0.25">
      <c r="B65" s="10" t="s">
        <v>20</v>
      </c>
      <c r="C65" s="11">
        <v>12</v>
      </c>
      <c r="D65" s="11" t="s">
        <v>24</v>
      </c>
      <c r="E65" s="11">
        <v>2021</v>
      </c>
      <c r="F65" s="11">
        <f t="shared" si="7"/>
        <v>25200</v>
      </c>
      <c r="G65" s="11" t="str">
        <f t="shared" si="8"/>
        <v>NE</v>
      </c>
      <c r="H65" s="11" t="str">
        <f t="shared" si="2"/>
        <v>-</v>
      </c>
      <c r="I65" s="11">
        <f t="shared" si="3"/>
        <v>17640</v>
      </c>
    </row>
    <row r="66" spans="2:9" x14ac:dyDescent="0.25">
      <c r="B66" s="10" t="s">
        <v>0</v>
      </c>
      <c r="C66" s="11">
        <v>42</v>
      </c>
      <c r="D66" s="11" t="s">
        <v>25</v>
      </c>
      <c r="E66" s="11">
        <v>2021</v>
      </c>
      <c r="F66" s="11">
        <f t="shared" si="7"/>
        <v>92400</v>
      </c>
      <c r="G66" s="11" t="str">
        <f t="shared" si="8"/>
        <v>DA</v>
      </c>
      <c r="H66" s="11">
        <f t="shared" si="2"/>
        <v>9240</v>
      </c>
      <c r="I66" s="11">
        <f t="shared" si="3"/>
        <v>73920</v>
      </c>
    </row>
    <row r="67" spans="2:9" x14ac:dyDescent="0.25">
      <c r="B67" s="10" t="s">
        <v>1</v>
      </c>
      <c r="C67" s="11">
        <v>48</v>
      </c>
      <c r="D67" s="11" t="s">
        <v>25</v>
      </c>
      <c r="E67" s="11">
        <v>2020</v>
      </c>
      <c r="F67" s="11">
        <f t="shared" ref="F67:F86" si="9">IF(E67=$L$2,IF(D67=$M$2,$N$2*C67,$N$3*C67),IF(D67=$M$4,$N$4*C67,$N$5*C67))</f>
        <v>110400</v>
      </c>
      <c r="G67" s="11" t="str">
        <f t="shared" si="8"/>
        <v>DA</v>
      </c>
      <c r="H67" s="11">
        <f t="shared" si="2"/>
        <v>11040</v>
      </c>
      <c r="I67" s="11">
        <f t="shared" si="3"/>
        <v>88320</v>
      </c>
    </row>
    <row r="68" spans="2:9" x14ac:dyDescent="0.25">
      <c r="B68" s="10" t="s">
        <v>2</v>
      </c>
      <c r="C68" s="11">
        <v>35</v>
      </c>
      <c r="D68" s="11" t="s">
        <v>25</v>
      </c>
      <c r="E68" s="11">
        <v>2021</v>
      </c>
      <c r="F68" s="11">
        <f t="shared" si="9"/>
        <v>77000</v>
      </c>
      <c r="G68" s="11" t="str">
        <f t="shared" si="8"/>
        <v>NE</v>
      </c>
      <c r="H68" s="11" t="str">
        <f t="shared" ref="H68:H86" si="10">IF(G68="DA",0.1*F68,"-")</f>
        <v>-</v>
      </c>
      <c r="I68" s="11">
        <f t="shared" ref="I68:I86" si="11">IF(G68="DA",F68*0.7+H68,F68*0.7)</f>
        <v>53900</v>
      </c>
    </row>
    <row r="69" spans="2:9" x14ac:dyDescent="0.25">
      <c r="B69" s="10" t="s">
        <v>3</v>
      </c>
      <c r="C69" s="11">
        <v>22</v>
      </c>
      <c r="D69" s="11" t="s">
        <v>25</v>
      </c>
      <c r="E69" s="11">
        <v>2020</v>
      </c>
      <c r="F69" s="11">
        <f t="shared" si="9"/>
        <v>50600</v>
      </c>
      <c r="G69" s="11" t="str">
        <f t="shared" si="8"/>
        <v>NE</v>
      </c>
      <c r="H69" s="11" t="str">
        <f t="shared" si="10"/>
        <v>-</v>
      </c>
      <c r="I69" s="11">
        <f t="shared" si="11"/>
        <v>35420</v>
      </c>
    </row>
    <row r="70" spans="2:9" x14ac:dyDescent="0.25">
      <c r="B70" s="10" t="s">
        <v>4</v>
      </c>
      <c r="C70" s="11">
        <v>73</v>
      </c>
      <c r="D70" s="11" t="s">
        <v>25</v>
      </c>
      <c r="E70" s="11">
        <v>2021</v>
      </c>
      <c r="F70" s="11">
        <f t="shared" si="9"/>
        <v>160600</v>
      </c>
      <c r="G70" s="11" t="str">
        <f t="shared" si="8"/>
        <v>DA</v>
      </c>
      <c r="H70" s="11">
        <f t="shared" si="10"/>
        <v>16060</v>
      </c>
      <c r="I70" s="11">
        <f t="shared" si="11"/>
        <v>128480</v>
      </c>
    </row>
    <row r="71" spans="2:9" x14ac:dyDescent="0.25">
      <c r="B71" s="10" t="s">
        <v>5</v>
      </c>
      <c r="C71" s="11">
        <v>38</v>
      </c>
      <c r="D71" s="11" t="s">
        <v>25</v>
      </c>
      <c r="E71" s="11">
        <v>2020</v>
      </c>
      <c r="F71" s="11">
        <f t="shared" si="9"/>
        <v>87400</v>
      </c>
      <c r="G71" s="11" t="str">
        <f t="shared" si="8"/>
        <v>NE</v>
      </c>
      <c r="H71" s="11" t="str">
        <f t="shared" si="10"/>
        <v>-</v>
      </c>
      <c r="I71" s="11">
        <f t="shared" si="11"/>
        <v>61179.999999999993</v>
      </c>
    </row>
    <row r="72" spans="2:9" x14ac:dyDescent="0.25">
      <c r="B72" s="10" t="s">
        <v>6</v>
      </c>
      <c r="C72" s="11">
        <v>45</v>
      </c>
      <c r="D72" s="11" t="s">
        <v>25</v>
      </c>
      <c r="E72" s="11">
        <v>2021</v>
      </c>
      <c r="F72" s="11">
        <f t="shared" si="9"/>
        <v>99000</v>
      </c>
      <c r="G72" s="11" t="str">
        <f t="shared" si="8"/>
        <v>DA</v>
      </c>
      <c r="H72" s="11">
        <f t="shared" si="10"/>
        <v>9900</v>
      </c>
      <c r="I72" s="11">
        <f t="shared" si="11"/>
        <v>79200</v>
      </c>
    </row>
    <row r="73" spans="2:9" x14ac:dyDescent="0.25">
      <c r="B73" s="10" t="s">
        <v>7</v>
      </c>
      <c r="C73" s="11">
        <v>27</v>
      </c>
      <c r="D73" s="11" t="s">
        <v>25</v>
      </c>
      <c r="E73" s="11">
        <v>2020</v>
      </c>
      <c r="F73" s="11">
        <f t="shared" si="9"/>
        <v>62100</v>
      </c>
      <c r="G73" s="11" t="str">
        <f t="shared" si="8"/>
        <v>NE</v>
      </c>
      <c r="H73" s="11" t="str">
        <f t="shared" si="10"/>
        <v>-</v>
      </c>
      <c r="I73" s="11">
        <f t="shared" si="11"/>
        <v>43470</v>
      </c>
    </row>
    <row r="74" spans="2:9" x14ac:dyDescent="0.25">
      <c r="B74" s="10" t="s">
        <v>8</v>
      </c>
      <c r="C74" s="11">
        <v>27</v>
      </c>
      <c r="D74" s="11" t="s">
        <v>25</v>
      </c>
      <c r="E74" s="11">
        <v>2021</v>
      </c>
      <c r="F74" s="11">
        <f t="shared" si="9"/>
        <v>59400</v>
      </c>
      <c r="G74" s="11" t="str">
        <f t="shared" si="8"/>
        <v>NE</v>
      </c>
      <c r="H74" s="11" t="str">
        <f t="shared" si="10"/>
        <v>-</v>
      </c>
      <c r="I74" s="11">
        <f t="shared" si="11"/>
        <v>41580</v>
      </c>
    </row>
    <row r="75" spans="2:9" x14ac:dyDescent="0.25">
      <c r="B75" s="10" t="s">
        <v>9</v>
      </c>
      <c r="C75" s="11">
        <v>62</v>
      </c>
      <c r="D75" s="11" t="s">
        <v>25</v>
      </c>
      <c r="E75" s="11">
        <v>2020</v>
      </c>
      <c r="F75" s="11">
        <f t="shared" si="9"/>
        <v>142600</v>
      </c>
      <c r="G75" s="11" t="str">
        <f t="shared" si="8"/>
        <v>DA</v>
      </c>
      <c r="H75" s="11">
        <f t="shared" si="10"/>
        <v>14260</v>
      </c>
      <c r="I75" s="11">
        <f t="shared" si="11"/>
        <v>114080</v>
      </c>
    </row>
    <row r="76" spans="2:9" x14ac:dyDescent="0.25">
      <c r="B76" s="10" t="s">
        <v>11</v>
      </c>
      <c r="C76" s="11">
        <v>68</v>
      </c>
      <c r="D76" s="11" t="s">
        <v>25</v>
      </c>
      <c r="E76" s="11">
        <v>2021</v>
      </c>
      <c r="F76" s="11">
        <f t="shared" si="9"/>
        <v>149600</v>
      </c>
      <c r="G76" s="11" t="str">
        <f t="shared" si="8"/>
        <v>DA</v>
      </c>
      <c r="H76" s="11">
        <f t="shared" si="10"/>
        <v>14960</v>
      </c>
      <c r="I76" s="11">
        <f t="shared" si="11"/>
        <v>119680</v>
      </c>
    </row>
    <row r="77" spans="2:9" x14ac:dyDescent="0.25">
      <c r="B77" s="10" t="s">
        <v>10</v>
      </c>
      <c r="C77" s="11">
        <v>21</v>
      </c>
      <c r="D77" s="11" t="s">
        <v>25</v>
      </c>
      <c r="E77" s="11">
        <v>2020</v>
      </c>
      <c r="F77" s="11">
        <f t="shared" si="9"/>
        <v>48300</v>
      </c>
      <c r="G77" s="11" t="str">
        <f t="shared" si="8"/>
        <v>NE</v>
      </c>
      <c r="H77" s="11" t="str">
        <f t="shared" si="10"/>
        <v>-</v>
      </c>
      <c r="I77" s="11">
        <f t="shared" si="11"/>
        <v>33810</v>
      </c>
    </row>
    <row r="78" spans="2:9" x14ac:dyDescent="0.25">
      <c r="B78" s="10" t="s">
        <v>12</v>
      </c>
      <c r="C78" s="11">
        <v>10</v>
      </c>
      <c r="D78" s="11" t="s">
        <v>25</v>
      </c>
      <c r="E78" s="11">
        <v>2021</v>
      </c>
      <c r="F78" s="11">
        <f t="shared" si="9"/>
        <v>22000</v>
      </c>
      <c r="G78" s="11" t="str">
        <f t="shared" si="8"/>
        <v>NE</v>
      </c>
      <c r="H78" s="11" t="str">
        <f t="shared" si="10"/>
        <v>-</v>
      </c>
      <c r="I78" s="11">
        <f t="shared" si="11"/>
        <v>15399.999999999998</v>
      </c>
    </row>
    <row r="79" spans="2:9" x14ac:dyDescent="0.25">
      <c r="B79" s="10" t="s">
        <v>13</v>
      </c>
      <c r="C79" s="11">
        <v>40</v>
      </c>
      <c r="D79" s="11" t="s">
        <v>25</v>
      </c>
      <c r="E79" s="11">
        <v>2020</v>
      </c>
      <c r="F79" s="11">
        <f t="shared" si="9"/>
        <v>92000</v>
      </c>
      <c r="G79" s="11" t="str">
        <f t="shared" si="8"/>
        <v>NE</v>
      </c>
      <c r="H79" s="11" t="str">
        <f t="shared" si="10"/>
        <v>-</v>
      </c>
      <c r="I79" s="11">
        <f t="shared" si="11"/>
        <v>64399.999999999993</v>
      </c>
    </row>
    <row r="80" spans="2:9" x14ac:dyDescent="0.25">
      <c r="B80" s="10" t="s">
        <v>14</v>
      </c>
      <c r="C80" s="11">
        <v>43</v>
      </c>
      <c r="D80" s="11" t="s">
        <v>25</v>
      </c>
      <c r="E80" s="11">
        <v>2021</v>
      </c>
      <c r="F80" s="11">
        <f t="shared" si="9"/>
        <v>94600</v>
      </c>
      <c r="G80" s="11" t="str">
        <f t="shared" si="8"/>
        <v>DA</v>
      </c>
      <c r="H80" s="11">
        <f t="shared" si="10"/>
        <v>9460</v>
      </c>
      <c r="I80" s="11">
        <f t="shared" si="11"/>
        <v>75680</v>
      </c>
    </row>
    <row r="81" spans="2:9" x14ac:dyDescent="0.25">
      <c r="B81" s="10" t="s">
        <v>15</v>
      </c>
      <c r="C81" s="11">
        <v>36</v>
      </c>
      <c r="D81" s="11" t="s">
        <v>25</v>
      </c>
      <c r="E81" s="11">
        <v>2020</v>
      </c>
      <c r="F81" s="11">
        <f t="shared" si="9"/>
        <v>82800</v>
      </c>
      <c r="G81" s="11" t="str">
        <f t="shared" si="8"/>
        <v>NE</v>
      </c>
      <c r="H81" s="11" t="str">
        <f t="shared" si="10"/>
        <v>-</v>
      </c>
      <c r="I81" s="11">
        <f t="shared" si="11"/>
        <v>57959.999999999993</v>
      </c>
    </row>
    <row r="82" spans="2:9" x14ac:dyDescent="0.25">
      <c r="B82" s="10" t="s">
        <v>16</v>
      </c>
      <c r="C82" s="11">
        <v>25</v>
      </c>
      <c r="D82" s="11" t="s">
        <v>25</v>
      </c>
      <c r="E82" s="11">
        <v>2021</v>
      </c>
      <c r="F82" s="11">
        <f t="shared" si="9"/>
        <v>55000</v>
      </c>
      <c r="G82" s="11" t="str">
        <f t="shared" si="8"/>
        <v>NE</v>
      </c>
      <c r="H82" s="11" t="str">
        <f t="shared" si="10"/>
        <v>-</v>
      </c>
      <c r="I82" s="11">
        <f t="shared" si="11"/>
        <v>38500</v>
      </c>
    </row>
    <row r="83" spans="2:9" x14ac:dyDescent="0.25">
      <c r="B83" s="10" t="s">
        <v>17</v>
      </c>
      <c r="C83" s="11">
        <v>73</v>
      </c>
      <c r="D83" s="11" t="s">
        <v>25</v>
      </c>
      <c r="E83" s="11">
        <v>2020</v>
      </c>
      <c r="F83" s="11">
        <f t="shared" si="9"/>
        <v>167900</v>
      </c>
      <c r="G83" s="11" t="str">
        <f t="shared" si="8"/>
        <v>DA</v>
      </c>
      <c r="H83" s="11">
        <f t="shared" si="10"/>
        <v>16790</v>
      </c>
      <c r="I83" s="11">
        <f t="shared" si="11"/>
        <v>134320</v>
      </c>
    </row>
    <row r="84" spans="2:9" x14ac:dyDescent="0.25">
      <c r="B84" s="10" t="s">
        <v>18</v>
      </c>
      <c r="C84" s="11">
        <v>72</v>
      </c>
      <c r="D84" s="11" t="s">
        <v>25</v>
      </c>
      <c r="E84" s="11">
        <v>2021</v>
      </c>
      <c r="F84" s="11">
        <f t="shared" si="9"/>
        <v>158400</v>
      </c>
      <c r="G84" s="11" t="str">
        <f t="shared" si="8"/>
        <v>DA</v>
      </c>
      <c r="H84" s="11">
        <f t="shared" si="10"/>
        <v>15840</v>
      </c>
      <c r="I84" s="11">
        <f t="shared" si="11"/>
        <v>126720</v>
      </c>
    </row>
    <row r="85" spans="2:9" x14ac:dyDescent="0.25">
      <c r="B85" s="10" t="s">
        <v>19</v>
      </c>
      <c r="C85" s="11">
        <v>17</v>
      </c>
      <c r="D85" s="11" t="s">
        <v>25</v>
      </c>
      <c r="E85" s="11">
        <v>2020</v>
      </c>
      <c r="F85" s="11">
        <f t="shared" si="9"/>
        <v>39100</v>
      </c>
      <c r="G85" s="11" t="str">
        <f t="shared" si="8"/>
        <v>NE</v>
      </c>
      <c r="H85" s="11" t="str">
        <f t="shared" si="10"/>
        <v>-</v>
      </c>
      <c r="I85" s="11">
        <f t="shared" si="11"/>
        <v>27370</v>
      </c>
    </row>
    <row r="86" spans="2:9" x14ac:dyDescent="0.25">
      <c r="B86" s="10" t="s">
        <v>20</v>
      </c>
      <c r="C86" s="11">
        <v>12</v>
      </c>
      <c r="D86" s="11" t="s">
        <v>25</v>
      </c>
      <c r="E86" s="11">
        <v>2021</v>
      </c>
      <c r="F86" s="11">
        <f t="shared" si="9"/>
        <v>26400</v>
      </c>
      <c r="G86" s="11" t="str">
        <f t="shared" si="8"/>
        <v>NE</v>
      </c>
      <c r="H86" s="11" t="str">
        <f t="shared" si="10"/>
        <v>-</v>
      </c>
      <c r="I86" s="11">
        <f t="shared" si="11"/>
        <v>18480</v>
      </c>
    </row>
  </sheetData>
  <mergeCells count="20">
    <mergeCell ref="B1:B2"/>
    <mergeCell ref="A3:A23"/>
    <mergeCell ref="A24:A44"/>
    <mergeCell ref="A1:A2"/>
    <mergeCell ref="G1:G2"/>
    <mergeCell ref="C1:C2"/>
    <mergeCell ref="D1:D2"/>
    <mergeCell ref="E1:E2"/>
    <mergeCell ref="F1:F2"/>
    <mergeCell ref="H1:H2"/>
    <mergeCell ref="I1:I2"/>
    <mergeCell ref="M11:M12"/>
    <mergeCell ref="N11:N12"/>
    <mergeCell ref="O11:O12"/>
    <mergeCell ref="Q13:R13"/>
    <mergeCell ref="Q14:R14"/>
    <mergeCell ref="Q15:R15"/>
    <mergeCell ref="Q16:R16"/>
    <mergeCell ref="Q11:R11"/>
    <mergeCell ref="Q12:R12"/>
  </mergeCells>
  <conditionalFormatting sqref="B3:I86">
    <cfRule type="expression" dxfId="1" priority="2">
      <formula>$G3="DA"</formula>
    </cfRule>
  </conditionalFormatting>
  <conditionalFormatting sqref="H3:H86">
    <cfRule type="expression" dxfId="0" priority="1">
      <formula>$H3&lt;10000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Branka</cp:lastModifiedBy>
  <dcterms:created xsi:type="dcterms:W3CDTF">2021-04-03T14:17:31Z</dcterms:created>
  <dcterms:modified xsi:type="dcterms:W3CDTF">2021-05-06T08:56:14Z</dcterms:modified>
</cp:coreProperties>
</file>