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 filterPrivacy="1" defaultThemeVersion="124226"/>
  <xr:revisionPtr revIDLastSave="0" documentId="13_ncr:1_{91610F7A-CC77-4D46-9F3C-D391D37D0070}" xr6:coauthVersionLast="43" xr6:coauthVersionMax="43" xr10:uidLastSave="{00000000-0000-0000-0000-000000000000}"/>
  <bookViews>
    <workbookView xWindow="-120" yWindow="-120" windowWidth="21840" windowHeight="13140" activeTab="3" xr2:uid="{00000000-000D-0000-FFFF-FFFF00000000}"/>
  </bookViews>
  <sheets>
    <sheet name="Račun" sheetId="1" r:id="rId1"/>
    <sheet name="Pomoć" sheetId="2" r:id="rId2"/>
    <sheet name="Raspodela po kategorijama" sheetId="3" r:id="rId3"/>
    <sheet name="Prodaja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0" i="4" l="1"/>
  <c r="G11" i="4"/>
  <c r="G12" i="4"/>
  <c r="G9" i="4"/>
  <c r="F10" i="4"/>
  <c r="F11" i="4"/>
  <c r="F12" i="4"/>
  <c r="F9" i="4"/>
  <c r="G3" i="4"/>
  <c r="G4" i="4"/>
  <c r="G5" i="4"/>
  <c r="G2" i="4"/>
  <c r="F2" i="4"/>
  <c r="F3" i="4"/>
  <c r="F4" i="4"/>
  <c r="F5" i="4"/>
  <c r="B3" i="3"/>
  <c r="B2" i="3"/>
  <c r="I3" i="1"/>
  <c r="I4" i="1"/>
  <c r="I5" i="1"/>
  <c r="H2" i="1"/>
  <c r="I2" i="1" s="1"/>
  <c r="I6" i="1" s="1"/>
  <c r="H3" i="1"/>
  <c r="H4" i="1"/>
  <c r="H5" i="1"/>
  <c r="G3" i="1"/>
  <c r="G4" i="1"/>
  <c r="G5" i="1"/>
  <c r="G2" i="1"/>
  <c r="B4" i="3" l="1"/>
</calcChain>
</file>

<file path=xl/sharedStrings.xml><?xml version="1.0" encoding="utf-8"?>
<sst xmlns="http://schemas.openxmlformats.org/spreadsheetml/2006/main" count="110" uniqueCount="37">
  <si>
    <t>RB</t>
  </si>
  <si>
    <t>Naziv proizvoda</t>
  </si>
  <si>
    <t>Kat.</t>
  </si>
  <si>
    <t>Jedinica mere</t>
  </si>
  <si>
    <t>Cena po J.M.</t>
  </si>
  <si>
    <t>Količina</t>
  </si>
  <si>
    <t>Ukupno</t>
  </si>
  <si>
    <t>PDV</t>
  </si>
  <si>
    <t>Ukupno sa PDV-om</t>
  </si>
  <si>
    <t>Brašno</t>
  </si>
  <si>
    <t>B</t>
  </si>
  <si>
    <t>kg</t>
  </si>
  <si>
    <t>Mleko</t>
  </si>
  <si>
    <t>A</t>
  </si>
  <si>
    <t>litar</t>
  </si>
  <si>
    <t>Šećer</t>
  </si>
  <si>
    <t>Jaja</t>
  </si>
  <si>
    <t>kom</t>
  </si>
  <si>
    <t>Suma</t>
  </si>
  <si>
    <t>Broj proizvoda</t>
  </si>
  <si>
    <t>Kategorija A</t>
  </si>
  <si>
    <t>Kategorija B</t>
  </si>
  <si>
    <t>Krajnji izgled tabele</t>
  </si>
  <si>
    <t>Mesec</t>
  </si>
  <si>
    <t>Region</t>
  </si>
  <si>
    <t>Prodaja</t>
  </si>
  <si>
    <t>Zbirno po regionima</t>
  </si>
  <si>
    <t>Kom.</t>
  </si>
  <si>
    <t>Januar</t>
  </si>
  <si>
    <t>Sever</t>
  </si>
  <si>
    <t>Jug</t>
  </si>
  <si>
    <t>Zapad</t>
  </si>
  <si>
    <t>Istok</t>
  </si>
  <si>
    <t>Zbirno po mesecima</t>
  </si>
  <si>
    <t>Februar</t>
  </si>
  <si>
    <t>Mart</t>
  </si>
  <si>
    <t>April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</si>
</sst>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Din.-241A]"/>
    <numFmt numFmtId="165" formatCode="#,##0\ [$Din.-241A]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238"/>
    </font>
    <font>
      <sz val="10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" fillId="0" borderId="0"/>
  </cellStyleXfs>
  <cellXfs count="2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9" fontId="0" fillId="0" borderId="0" xfId="1" applyFont="1"/>
    <xf numFmtId="0" fontId="2" fillId="0" borderId="1" xfId="0" applyFont="1" applyBorder="1" applyAlignment="1">
      <alignment horizontal="right" vertical="center" wrapText="1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0" fontId="0" fillId="0" borderId="1" xfId="0" applyBorder="1"/>
    <xf numFmtId="0" fontId="4" fillId="0" borderId="8" xfId="2" applyFont="1" applyBorder="1"/>
    <xf numFmtId="0" fontId="4" fillId="0" borderId="0" xfId="2" applyFont="1"/>
    <xf numFmtId="0" fontId="4" fillId="0" borderId="9" xfId="2" applyFont="1" applyBorder="1"/>
    <xf numFmtId="0" fontId="4" fillId="0" borderId="10" xfId="2" applyFont="1" applyBorder="1"/>
    <xf numFmtId="0" fontId="4" fillId="0" borderId="11" xfId="2" applyFont="1" applyBorder="1" applyAlignment="1">
      <alignment horizontal="center"/>
    </xf>
    <xf numFmtId="0" fontId="4" fillId="0" borderId="12" xfId="2" applyFont="1" applyBorder="1"/>
    <xf numFmtId="0" fontId="4" fillId="0" borderId="13" xfId="2" applyFont="1" applyBorder="1"/>
    <xf numFmtId="0" fontId="4" fillId="0" borderId="4" xfId="2" applyFont="1" applyBorder="1"/>
    <xf numFmtId="0" fontId="4" fillId="0" borderId="6" xfId="2" applyFont="1" applyBorder="1"/>
    <xf numFmtId="0" fontId="4" fillId="0" borderId="14" xfId="2" applyFont="1" applyBorder="1"/>
    <xf numFmtId="0" fontId="4" fillId="0" borderId="5" xfId="2" applyFont="1" applyBorder="1"/>
    <xf numFmtId="0" fontId="0" fillId="0" borderId="0" xfId="0" applyAlignment="1">
      <alignment horizontal="center"/>
    </xf>
    <xf numFmtId="0" fontId="4" fillId="0" borderId="6" xfId="2" applyFont="1" applyBorder="1" applyAlignment="1">
      <alignment horizontal="center"/>
    </xf>
    <xf numFmtId="0" fontId="4" fillId="0" borderId="7" xfId="2" applyFont="1" applyBorder="1" applyAlignment="1">
      <alignment horizontal="center"/>
    </xf>
    <xf numFmtId="164" fontId="0" fillId="0" borderId="1" xfId="0" applyNumberFormat="1" applyBorder="1"/>
  </cellXfs>
  <cellStyles count="3">
    <cellStyle name="Normal" xfId="0" builtinId="0"/>
    <cellStyle name="Normal 2" xfId="2" xr:uid="{00000000-0005-0000-0000-000001000000}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485775</xdr:colOff>
      <xdr:row>5</xdr:row>
      <xdr:rowOff>145072</xdr:rowOff>
    </xdr:from>
    <xdr:to>
      <xdr:col>6</xdr:col>
      <xdr:colOff>202956</xdr:colOff>
      <xdr:row>19</xdr:row>
      <xdr:rowOff>189034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057275" y="1405303"/>
          <a:ext cx="3966796" cy="2762250"/>
        </a:xfrm>
        <a:prstGeom prst="rect">
          <a:avLst/>
        </a:prstGeom>
        <a:ln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wrap="square" rtlCol="0" anchor="t"/>
        <a:lstStyle/>
        <a:p>
          <a:pPr>
            <a:spcAft>
              <a:spcPts val="600"/>
            </a:spcAft>
          </a:pPr>
          <a:r>
            <a:rPr lang="sr-Latn-RS" sz="1100"/>
            <a:t>1. U radnom listu "Pomoć" su date</a:t>
          </a:r>
          <a:r>
            <a:rPr lang="sr-Latn-RS" sz="1100" baseline="0"/>
            <a:t> liste kategorija i jedinica mere. Podesiti da se kolone "Kat." i "Jedinica mere" popunjavaju preko padajućih lista sa ponuđenim vrednostima iz radnog lista "Pomoć". Zatim popuniti kolone kao na slici.</a:t>
          </a:r>
        </a:p>
        <a:p>
          <a:pPr>
            <a:spcAft>
              <a:spcPts val="600"/>
            </a:spcAft>
          </a:pPr>
          <a:r>
            <a:rPr lang="sr-Latn-RS" sz="1100" baseline="0"/>
            <a:t>2. Izračunati ukupnu vrednost za svaki proizvod.</a:t>
          </a:r>
        </a:p>
        <a:p>
          <a:pPr>
            <a:spcAft>
              <a:spcPts val="600"/>
            </a:spcAft>
          </a:pPr>
          <a:r>
            <a:rPr lang="sr-Latn-RS" sz="1100" baseline="0"/>
            <a:t>3. </a:t>
          </a:r>
          <a:r>
            <a:rPr lang="sr-Latn-RS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Popuniti kolonu PDV.</a:t>
          </a:r>
          <a:r>
            <a:rPr lang="sr-Latn-RS" sz="1100" baseline="0"/>
            <a:t> PDV se računa različito za različite kategorije. Stope PDV-a po kategorijama su date na radnom listu "Pomoć". </a:t>
          </a:r>
        </a:p>
        <a:p>
          <a:pPr>
            <a:spcAft>
              <a:spcPts val="600"/>
            </a:spcAft>
          </a:pPr>
          <a:r>
            <a:rPr lang="sr-Latn-RS" sz="1100" baseline="0"/>
            <a:t>4. Izačunati cene sa PDV-om i ukupnu vrednost robe.</a:t>
          </a:r>
        </a:p>
        <a:p>
          <a:pPr>
            <a:spcAft>
              <a:spcPts val="600"/>
            </a:spcAft>
          </a:pPr>
          <a:r>
            <a:rPr lang="sr-Latn-RS" sz="1100" baseline="0"/>
            <a:t>5. Popuniti prazna polja u radnom listu "Raspodela po kategorijama".</a:t>
          </a:r>
        </a:p>
        <a:p>
          <a:pPr>
            <a:spcAft>
              <a:spcPts val="600"/>
            </a:spcAft>
          </a:pPr>
          <a:r>
            <a:rPr lang="sr-Latn-RS" sz="1100" baseline="0"/>
            <a:t>6. Popuniti prazna polja u radnom listu "Prodaja".</a:t>
          </a:r>
        </a:p>
        <a:p>
          <a:pPr>
            <a:spcAft>
              <a:spcPts val="600"/>
            </a:spcAft>
          </a:pPr>
          <a:endParaRPr lang="sr-Latn-RS" sz="1100" baseline="0"/>
        </a:p>
        <a:p>
          <a:endParaRPr lang="sr-Latn-RS" sz="1100" baseline="0"/>
        </a:p>
        <a:p>
          <a:endParaRPr lang="sr-Latn-RS" sz="1100" baseline="0"/>
        </a:p>
        <a:p>
          <a:endParaRPr lang="sr-Latn-RS" sz="1100" baseline="0"/>
        </a:p>
        <a:p>
          <a:endParaRPr lang="sr-Latn-RS" sz="1100" baseline="0"/>
        </a:p>
        <a:p>
          <a:endParaRPr lang="en-US" sz="1100"/>
        </a:p>
      </xdr:txBody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9</xdr:col>
      <xdr:colOff>180975</xdr:colOff>
      <xdr:row>36</xdr:row>
      <xdr:rowOff>142875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876925"/>
          <a:ext cx="8058150" cy="1285875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0</xdr:rowOff>
    </xdr:from>
    <xdr:to>
      <xdr:col>16</xdr:col>
      <xdr:colOff>276225</xdr:colOff>
      <xdr:row>30</xdr:row>
      <xdr:rowOff>200025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486400" y="0"/>
          <a:ext cx="4543425" cy="6238875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9"/>
  <sheetViews>
    <sheetView topLeftCell="B1" zoomScale="130" zoomScaleNormal="130" workbookViewId="0">
      <selection activeCell="C2" sqref="C2"/>
    </sheetView>
  </sheetViews>
  <sheetFormatPr defaultRowHeight="15" x14ac:dyDescent="0.25"/>
  <cols>
    <col min="1" max="1" width="8.5703125" customWidth="1"/>
    <col min="2" max="2" width="11.7109375" customWidth="1"/>
    <col min="3" max="3" width="9" customWidth="1"/>
    <col min="4" max="4" width="14.5703125" customWidth="1"/>
    <col min="5" max="5" width="14.42578125" customWidth="1"/>
    <col min="6" max="6" width="14" customWidth="1"/>
    <col min="7" max="7" width="12.140625" customWidth="1"/>
    <col min="8" max="8" width="13.42578125" customWidth="1"/>
    <col min="9" max="9" width="20.28515625" customWidth="1"/>
    <col min="10" max="10" width="24" customWidth="1"/>
  </cols>
  <sheetData>
    <row r="1" spans="1:10" ht="32.25" customHeight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9" t="s">
        <v>5</v>
      </c>
      <c r="G1" s="1" t="s">
        <v>6</v>
      </c>
      <c r="H1" s="1" t="s">
        <v>7</v>
      </c>
      <c r="I1" s="1" t="s">
        <v>8</v>
      </c>
    </row>
    <row r="2" spans="1:10" ht="16.5" thickBot="1" x14ac:dyDescent="0.3">
      <c r="A2" s="1">
        <v>1</v>
      </c>
      <c r="B2" s="1" t="s">
        <v>16</v>
      </c>
      <c r="C2" s="2" t="s">
        <v>13</v>
      </c>
      <c r="D2" s="1" t="s">
        <v>17</v>
      </c>
      <c r="E2" s="5">
        <v>10</v>
      </c>
      <c r="F2" s="9">
        <v>50</v>
      </c>
      <c r="G2" s="5">
        <f>F2*E2</f>
        <v>500</v>
      </c>
      <c r="H2" s="4">
        <f>IF(C2=Pomoć!D$2,Pomoć!E$2*Račun!G2,Pomoć!E$3*Račun!G2)</f>
        <v>40</v>
      </c>
      <c r="I2" s="4">
        <f>G2+H2</f>
        <v>540</v>
      </c>
    </row>
    <row r="3" spans="1:10" ht="16.5" thickBot="1" x14ac:dyDescent="0.3">
      <c r="A3" s="1">
        <v>2</v>
      </c>
      <c r="B3" s="1" t="s">
        <v>9</v>
      </c>
      <c r="C3" s="2" t="s">
        <v>10</v>
      </c>
      <c r="D3" s="1" t="s">
        <v>11</v>
      </c>
      <c r="E3" s="5">
        <v>70</v>
      </c>
      <c r="F3" s="9">
        <v>5</v>
      </c>
      <c r="G3" s="5">
        <f t="shared" ref="G3:G5" si="0">F3*E3</f>
        <v>350</v>
      </c>
      <c r="H3" s="4">
        <f>IF(C3=Pomoć!D$2,Pomoć!E$2*Račun!G3,Pomoć!E$3*Račun!G3)</f>
        <v>63</v>
      </c>
      <c r="I3" s="4">
        <f t="shared" ref="I3:I5" si="1">G3+H3</f>
        <v>413</v>
      </c>
    </row>
    <row r="4" spans="1:10" ht="16.5" thickBot="1" x14ac:dyDescent="0.3">
      <c r="A4" s="1">
        <v>3</v>
      </c>
      <c r="B4" s="1" t="s">
        <v>12</v>
      </c>
      <c r="C4" s="2" t="s">
        <v>13</v>
      </c>
      <c r="D4" s="1" t="s">
        <v>14</v>
      </c>
      <c r="E4" s="5">
        <v>90</v>
      </c>
      <c r="F4" s="9">
        <v>4</v>
      </c>
      <c r="G4" s="5">
        <f t="shared" si="0"/>
        <v>360</v>
      </c>
      <c r="H4" s="4">
        <f>IF(C4=Pomoć!D$2,Pomoć!E$2*Račun!G4,Pomoć!E$3*Račun!G4)</f>
        <v>28.8</v>
      </c>
      <c r="I4" s="4">
        <f t="shared" si="1"/>
        <v>388.8</v>
      </c>
    </row>
    <row r="5" spans="1:10" ht="16.5" thickBot="1" x14ac:dyDescent="0.3">
      <c r="A5" s="1">
        <v>4</v>
      </c>
      <c r="B5" s="1" t="s">
        <v>15</v>
      </c>
      <c r="C5" s="2" t="s">
        <v>10</v>
      </c>
      <c r="D5" s="1" t="s">
        <v>11</v>
      </c>
      <c r="E5" s="5">
        <v>70</v>
      </c>
      <c r="F5" s="9">
        <v>2</v>
      </c>
      <c r="G5" s="5">
        <f t="shared" si="0"/>
        <v>140</v>
      </c>
      <c r="H5" s="4">
        <f>IF(C5=Pomoć!D$2,Pomoć!E$2*Račun!G5,Pomoć!E$3*Račun!G5)</f>
        <v>25.2</v>
      </c>
      <c r="I5" s="4">
        <f t="shared" si="1"/>
        <v>165.2</v>
      </c>
    </row>
    <row r="6" spans="1:10" ht="16.5" thickBot="1" x14ac:dyDescent="0.3">
      <c r="A6" s="2"/>
      <c r="B6" s="2"/>
      <c r="C6" s="2"/>
      <c r="D6" s="2"/>
      <c r="E6" s="2"/>
      <c r="H6" s="11" t="s">
        <v>18</v>
      </c>
      <c r="I6" s="26">
        <f>SUM(I2:I5)</f>
        <v>1507</v>
      </c>
      <c r="J6" s="10"/>
    </row>
    <row r="7" spans="1:10" ht="15.75" x14ac:dyDescent="0.25">
      <c r="A7" s="3"/>
      <c r="B7" s="3"/>
      <c r="C7" s="3"/>
      <c r="D7" s="3"/>
      <c r="E7" s="3"/>
      <c r="J7" s="10"/>
    </row>
    <row r="8" spans="1:10" ht="16.5" customHeight="1" x14ac:dyDescent="0.25">
      <c r="A8" s="3"/>
      <c r="B8" s="3"/>
      <c r="C8" s="3"/>
      <c r="D8" s="3"/>
      <c r="E8" s="3"/>
      <c r="J8" s="10"/>
    </row>
    <row r="29" spans="1:1" x14ac:dyDescent="0.25">
      <c r="A29" t="s">
        <v>22</v>
      </c>
    </row>
  </sheetData>
  <sortState xmlns:xlrd2="http://schemas.microsoft.com/office/spreadsheetml/2017/richdata2" ref="B2:J5">
    <sortCondition descending="1" ref="I2:I5"/>
  </sortState>
  <dataConsolidate/>
  <pageMargins left="0.7" right="0.7" top="0.75" bottom="0.75" header="0.3" footer="0.3"/>
  <pageSetup paperSize="9" orientation="portrait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9A13517-D500-4B3B-AF66-A0128572C85B}">
          <x14:formula1>
            <xm:f>Pomoć!$A$1:$A$2</xm:f>
          </x14:formula1>
          <xm:sqref>C2:C5</xm:sqref>
        </x14:dataValidation>
        <x14:dataValidation type="list" allowBlank="1" showInputMessage="1" showErrorMessage="1" xr:uid="{2DA99EF9-DAA3-4F39-80DD-D683F7CC1816}">
          <x14:formula1>
            <xm:f>Pomoć!$B$1:$B$3</xm:f>
          </x14:formula1>
          <xm:sqref>D2:D5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"/>
  <sheetViews>
    <sheetView workbookViewId="0">
      <selection activeCell="E3" sqref="E3"/>
    </sheetView>
  </sheetViews>
  <sheetFormatPr defaultRowHeight="15" x14ac:dyDescent="0.25"/>
  <sheetData>
    <row r="1" spans="1:7" x14ac:dyDescent="0.25">
      <c r="A1" t="s">
        <v>13</v>
      </c>
      <c r="B1" t="s">
        <v>11</v>
      </c>
      <c r="D1" s="23" t="s">
        <v>7</v>
      </c>
      <c r="E1" s="23"/>
      <c r="G1" s="8"/>
    </row>
    <row r="2" spans="1:7" x14ac:dyDescent="0.25">
      <c r="A2" t="s">
        <v>10</v>
      </c>
      <c r="B2" t="s">
        <v>14</v>
      </c>
      <c r="D2" t="s">
        <v>13</v>
      </c>
      <c r="E2" s="6">
        <v>0.08</v>
      </c>
      <c r="G2" s="6"/>
    </row>
    <row r="3" spans="1:7" x14ac:dyDescent="0.25">
      <c r="B3" t="s">
        <v>17</v>
      </c>
      <c r="D3" t="s">
        <v>10</v>
      </c>
      <c r="E3" s="6">
        <v>0.18</v>
      </c>
    </row>
  </sheetData>
  <mergeCells count="1">
    <mergeCell ref="D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"/>
  <sheetViews>
    <sheetView workbookViewId="0">
      <selection activeCell="E12" sqref="E12"/>
    </sheetView>
  </sheetViews>
  <sheetFormatPr defaultRowHeight="15" x14ac:dyDescent="0.25"/>
  <cols>
    <col min="1" max="1" width="12.42578125" customWidth="1"/>
    <col min="2" max="2" width="14" customWidth="1"/>
  </cols>
  <sheetData>
    <row r="1" spans="1:2" ht="32.25" thickBot="1" x14ac:dyDescent="0.3">
      <c r="A1" s="1"/>
      <c r="B1" s="1" t="s">
        <v>19</v>
      </c>
    </row>
    <row r="2" spans="1:2" ht="16.5" thickBot="1" x14ac:dyDescent="0.3">
      <c r="A2" s="7" t="s">
        <v>20</v>
      </c>
      <c r="B2" s="1">
        <f>COUNTIF(Račun!C$2:C$5,Pomoć!A1)</f>
        <v>2</v>
      </c>
    </row>
    <row r="3" spans="1:2" ht="16.5" thickBot="1" x14ac:dyDescent="0.3">
      <c r="A3" s="7" t="s">
        <v>21</v>
      </c>
      <c r="B3" s="1">
        <f>COUNTIF(Račun!C$2:C$5,Pomoć!A2)</f>
        <v>2</v>
      </c>
    </row>
    <row r="4" spans="1:2" ht="16.5" thickBot="1" x14ac:dyDescent="0.3">
      <c r="A4" s="7" t="s">
        <v>6</v>
      </c>
      <c r="B4" s="1">
        <f>SUM(B2:B3)</f>
        <v>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3"/>
  <sheetViews>
    <sheetView tabSelected="1" zoomScale="90" zoomScaleNormal="90" workbookViewId="0">
      <selection activeCell="S13" sqref="S13"/>
    </sheetView>
  </sheetViews>
  <sheetFormatPr defaultRowHeight="15" x14ac:dyDescent="0.25"/>
  <cols>
    <col min="6" max="6" width="12.5703125" customWidth="1"/>
  </cols>
  <sheetData>
    <row r="1" spans="1:7" ht="16.5" thickBot="1" x14ac:dyDescent="0.3">
      <c r="A1" s="12" t="s">
        <v>23</v>
      </c>
      <c r="B1" s="12" t="s">
        <v>24</v>
      </c>
      <c r="C1" s="12" t="s">
        <v>25</v>
      </c>
      <c r="D1" s="13"/>
      <c r="E1" s="14" t="s">
        <v>26</v>
      </c>
      <c r="F1" s="15"/>
      <c r="G1" s="16" t="s">
        <v>27</v>
      </c>
    </row>
    <row r="2" spans="1:7" ht="15.75" x14ac:dyDescent="0.25">
      <c r="A2" s="17" t="s">
        <v>28</v>
      </c>
      <c r="B2" s="17" t="s">
        <v>29</v>
      </c>
      <c r="C2" s="17">
        <v>164.91</v>
      </c>
      <c r="D2" s="13"/>
      <c r="E2" s="17" t="s">
        <v>29</v>
      </c>
      <c r="F2" s="18">
        <f>SUMIF(B$2:B$30,E2,C$2:C$30)</f>
        <v>4076.24</v>
      </c>
      <c r="G2" s="17">
        <f>COUNTIF(B$2:B$30,E2)</f>
        <v>10</v>
      </c>
    </row>
    <row r="3" spans="1:7" ht="15.75" x14ac:dyDescent="0.25">
      <c r="A3" s="19" t="s">
        <v>28</v>
      </c>
      <c r="B3" s="19" t="s">
        <v>30</v>
      </c>
      <c r="C3" s="19">
        <v>145.57</v>
      </c>
      <c r="D3" s="13"/>
      <c r="E3" s="19" t="s">
        <v>30</v>
      </c>
      <c r="F3" s="18">
        <f t="shared" ref="F3:F5" si="0">SUMIF(B$2:B$30,E3,C$2:C$30)</f>
        <v>145.57</v>
      </c>
      <c r="G3" s="17">
        <f t="shared" ref="G3:G5" si="1">COUNTIF(B$2:B$30,E3)</f>
        <v>1</v>
      </c>
    </row>
    <row r="4" spans="1:7" ht="15.75" x14ac:dyDescent="0.25">
      <c r="A4" s="19" t="s">
        <v>28</v>
      </c>
      <c r="B4" s="19" t="s">
        <v>31</v>
      </c>
      <c r="C4" s="19">
        <v>123.65</v>
      </c>
      <c r="D4" s="13"/>
      <c r="E4" s="19" t="s">
        <v>31</v>
      </c>
      <c r="F4" s="18">
        <f t="shared" si="0"/>
        <v>4150.59</v>
      </c>
      <c r="G4" s="17">
        <f t="shared" si="1"/>
        <v>10</v>
      </c>
    </row>
    <row r="5" spans="1:7" ht="15.75" x14ac:dyDescent="0.25">
      <c r="A5" s="19" t="s">
        <v>28</v>
      </c>
      <c r="B5" s="19" t="s">
        <v>32</v>
      </c>
      <c r="C5" s="19">
        <v>236.54</v>
      </c>
      <c r="D5" s="13"/>
      <c r="E5" s="19" t="s">
        <v>32</v>
      </c>
      <c r="F5" s="18">
        <f t="shared" si="0"/>
        <v>2703.88</v>
      </c>
      <c r="G5" s="17">
        <f t="shared" si="1"/>
        <v>8</v>
      </c>
    </row>
    <row r="6" spans="1:7" ht="15.75" x14ac:dyDescent="0.25">
      <c r="A6" s="19" t="s">
        <v>28</v>
      </c>
      <c r="B6" s="19" t="s">
        <v>29</v>
      </c>
      <c r="C6" s="19">
        <v>243.65</v>
      </c>
      <c r="D6" s="13"/>
      <c r="E6" s="13"/>
      <c r="F6" s="13"/>
      <c r="G6" s="13"/>
    </row>
    <row r="7" spans="1:7" ht="16.5" thickBot="1" x14ac:dyDescent="0.3">
      <c r="A7" s="19" t="s">
        <v>28</v>
      </c>
      <c r="B7" s="19" t="s">
        <v>29</v>
      </c>
      <c r="C7" s="19">
        <v>123.66</v>
      </c>
      <c r="D7" s="13"/>
      <c r="E7" s="13"/>
      <c r="F7" s="13"/>
      <c r="G7" s="13"/>
    </row>
    <row r="8" spans="1:7" ht="16.5" thickBot="1" x14ac:dyDescent="0.3">
      <c r="A8" s="19" t="s">
        <v>28</v>
      </c>
      <c r="B8" s="19" t="s">
        <v>31</v>
      </c>
      <c r="C8" s="19">
        <v>245.55</v>
      </c>
      <c r="D8" s="13"/>
      <c r="E8" s="20" t="s">
        <v>33</v>
      </c>
      <c r="F8" s="20"/>
      <c r="G8" s="16" t="s">
        <v>27</v>
      </c>
    </row>
    <row r="9" spans="1:7" ht="15.75" x14ac:dyDescent="0.25">
      <c r="A9" s="19" t="s">
        <v>28</v>
      </c>
      <c r="B9" s="19" t="s">
        <v>29</v>
      </c>
      <c r="C9" s="19">
        <v>568.78</v>
      </c>
      <c r="D9" s="13"/>
      <c r="E9" s="17" t="s">
        <v>28</v>
      </c>
      <c r="F9" s="18">
        <f>SUMIF(A$2:A$30,E9,C$2:C$30)</f>
        <v>1852.31</v>
      </c>
      <c r="G9" s="17">
        <f>COUNTIF(A$2:A$30,E9)</f>
        <v>8</v>
      </c>
    </row>
    <row r="10" spans="1:7" ht="15.75" x14ac:dyDescent="0.25">
      <c r="A10" s="19" t="s">
        <v>34</v>
      </c>
      <c r="B10" s="19" t="s">
        <v>32</v>
      </c>
      <c r="C10" s="19">
        <v>362.54</v>
      </c>
      <c r="D10" s="13"/>
      <c r="E10" s="19" t="s">
        <v>34</v>
      </c>
      <c r="F10" s="18">
        <f t="shared" ref="F10:F12" si="2">SUMIF(A$2:A$30,E10,C$2:C$30)</f>
        <v>2112.88</v>
      </c>
      <c r="G10" s="17">
        <f t="shared" ref="G10:G12" si="3">COUNTIF(A$2:A$30,E10)</f>
        <v>7</v>
      </c>
    </row>
    <row r="11" spans="1:7" ht="15.75" x14ac:dyDescent="0.25">
      <c r="A11" s="19" t="s">
        <v>34</v>
      </c>
      <c r="B11" s="19" t="s">
        <v>31</v>
      </c>
      <c r="C11" s="19">
        <v>358.96</v>
      </c>
      <c r="D11" s="13"/>
      <c r="E11" s="19" t="s">
        <v>35</v>
      </c>
      <c r="F11" s="18">
        <f t="shared" si="2"/>
        <v>4991.1799999999994</v>
      </c>
      <c r="G11" s="17">
        <f t="shared" si="3"/>
        <v>10</v>
      </c>
    </row>
    <row r="12" spans="1:7" ht="15.75" x14ac:dyDescent="0.25">
      <c r="A12" s="19" t="s">
        <v>34</v>
      </c>
      <c r="B12" s="19" t="s">
        <v>32</v>
      </c>
      <c r="C12" s="19">
        <v>142.22</v>
      </c>
      <c r="D12" s="13"/>
      <c r="E12" s="19" t="s">
        <v>36</v>
      </c>
      <c r="F12" s="18">
        <f t="shared" si="2"/>
        <v>2119.91</v>
      </c>
      <c r="G12" s="17">
        <f t="shared" si="3"/>
        <v>4</v>
      </c>
    </row>
    <row r="13" spans="1:7" ht="15.75" x14ac:dyDescent="0.25">
      <c r="A13" s="19" t="s">
        <v>34</v>
      </c>
      <c r="B13" s="19" t="s">
        <v>32</v>
      </c>
      <c r="C13" s="19">
        <v>123.66</v>
      </c>
      <c r="D13" s="13"/>
      <c r="E13" s="13"/>
      <c r="F13" s="13"/>
      <c r="G13" s="13"/>
    </row>
    <row r="14" spans="1:7" ht="15.75" x14ac:dyDescent="0.25">
      <c r="A14" s="19" t="s">
        <v>34</v>
      </c>
      <c r="B14" s="19" t="s">
        <v>31</v>
      </c>
      <c r="C14" s="19">
        <v>223.35</v>
      </c>
      <c r="D14" s="13"/>
      <c r="E14" s="13"/>
      <c r="F14" s="13"/>
      <c r="G14" s="13"/>
    </row>
    <row r="15" spans="1:7" ht="15.75" x14ac:dyDescent="0.25">
      <c r="A15" s="19" t="s">
        <v>34</v>
      </c>
      <c r="B15" s="19" t="s">
        <v>31</v>
      </c>
      <c r="C15" s="19">
        <v>345.58</v>
      </c>
      <c r="D15" s="13"/>
      <c r="E15" s="13"/>
      <c r="F15" s="13"/>
      <c r="G15" s="13"/>
    </row>
    <row r="16" spans="1:7" ht="15.75" x14ac:dyDescent="0.25">
      <c r="A16" s="19" t="s">
        <v>34</v>
      </c>
      <c r="B16" s="19" t="s">
        <v>29</v>
      </c>
      <c r="C16" s="19">
        <v>556.57000000000005</v>
      </c>
      <c r="D16" s="13"/>
      <c r="E16" s="13"/>
      <c r="F16" s="13"/>
      <c r="G16" s="13"/>
    </row>
    <row r="17" spans="1:7" ht="15.75" x14ac:dyDescent="0.25">
      <c r="A17" s="19" t="s">
        <v>35</v>
      </c>
      <c r="B17" s="19" t="s">
        <v>32</v>
      </c>
      <c r="C17" s="19">
        <v>457.23</v>
      </c>
      <c r="D17" s="13"/>
      <c r="E17" s="13"/>
      <c r="F17" s="13"/>
      <c r="G17" s="13"/>
    </row>
    <row r="18" spans="1:7" ht="15.75" x14ac:dyDescent="0.25">
      <c r="A18" s="19" t="s">
        <v>35</v>
      </c>
      <c r="B18" s="19" t="s">
        <v>29</v>
      </c>
      <c r="C18" s="19">
        <v>564.22</v>
      </c>
      <c r="D18" s="13"/>
      <c r="E18" s="13"/>
      <c r="F18" s="13"/>
      <c r="G18" s="13"/>
    </row>
    <row r="19" spans="1:7" ht="15.75" x14ac:dyDescent="0.25">
      <c r="A19" s="19" t="s">
        <v>35</v>
      </c>
      <c r="B19" s="19" t="s">
        <v>29</v>
      </c>
      <c r="C19" s="19">
        <v>785.66</v>
      </c>
      <c r="D19" s="13"/>
      <c r="E19" s="13"/>
      <c r="F19" s="13"/>
      <c r="G19" s="13"/>
    </row>
    <row r="20" spans="1:7" ht="15.75" x14ac:dyDescent="0.25">
      <c r="A20" s="19" t="s">
        <v>35</v>
      </c>
      <c r="B20" s="19" t="s">
        <v>31</v>
      </c>
      <c r="C20" s="19">
        <v>456.85</v>
      </c>
      <c r="D20" s="13"/>
      <c r="E20" s="13"/>
      <c r="F20" s="13"/>
      <c r="G20" s="13"/>
    </row>
    <row r="21" spans="1:7" ht="15.75" x14ac:dyDescent="0.25">
      <c r="A21" s="19" t="s">
        <v>35</v>
      </c>
      <c r="B21" s="19" t="s">
        <v>31</v>
      </c>
      <c r="C21" s="19">
        <v>653.58000000000004</v>
      </c>
      <c r="D21" s="13"/>
      <c r="E21" s="13"/>
      <c r="F21" s="13"/>
      <c r="G21" s="13"/>
    </row>
    <row r="22" spans="1:7" ht="15.75" x14ac:dyDescent="0.25">
      <c r="A22" s="19" t="s">
        <v>35</v>
      </c>
      <c r="B22" s="19" t="s">
        <v>31</v>
      </c>
      <c r="C22" s="19">
        <v>552.33000000000004</v>
      </c>
      <c r="D22" s="13"/>
      <c r="E22" s="13"/>
      <c r="F22" s="13"/>
      <c r="G22" s="13"/>
    </row>
    <row r="23" spans="1:7" ht="15.75" x14ac:dyDescent="0.25">
      <c r="A23" s="19" t="s">
        <v>35</v>
      </c>
      <c r="B23" s="19" t="s">
        <v>29</v>
      </c>
      <c r="C23" s="19">
        <v>245.35</v>
      </c>
      <c r="D23" s="13"/>
      <c r="E23" s="13"/>
      <c r="F23" s="13"/>
      <c r="G23" s="13"/>
    </row>
    <row r="24" spans="1:7" ht="15.75" x14ac:dyDescent="0.25">
      <c r="A24" s="19" t="s">
        <v>35</v>
      </c>
      <c r="B24" s="19" t="s">
        <v>29</v>
      </c>
      <c r="C24" s="19">
        <v>457.55</v>
      </c>
      <c r="D24" s="13"/>
      <c r="E24" s="13"/>
      <c r="F24" s="13"/>
      <c r="G24" s="13"/>
    </row>
    <row r="25" spans="1:7" ht="15.75" x14ac:dyDescent="0.25">
      <c r="A25" s="19" t="s">
        <v>35</v>
      </c>
      <c r="B25" s="19" t="s">
        <v>32</v>
      </c>
      <c r="C25" s="19">
        <v>365.83</v>
      </c>
      <c r="D25" s="13"/>
      <c r="E25" s="13"/>
      <c r="F25" s="13"/>
      <c r="G25" s="13"/>
    </row>
    <row r="26" spans="1:7" ht="15.75" x14ac:dyDescent="0.25">
      <c r="A26" s="19" t="s">
        <v>35</v>
      </c>
      <c r="B26" s="19" t="s">
        <v>32</v>
      </c>
      <c r="C26" s="19">
        <v>452.58</v>
      </c>
      <c r="D26" s="13"/>
      <c r="E26" s="13"/>
      <c r="F26" s="13"/>
      <c r="G26" s="13"/>
    </row>
    <row r="27" spans="1:7" ht="15.75" x14ac:dyDescent="0.25">
      <c r="A27" s="19" t="s">
        <v>36</v>
      </c>
      <c r="B27" s="19" t="s">
        <v>31</v>
      </c>
      <c r="C27" s="19">
        <v>555.22</v>
      </c>
      <c r="D27" s="13"/>
      <c r="E27" s="13"/>
      <c r="F27" s="13"/>
      <c r="G27" s="13"/>
    </row>
    <row r="28" spans="1:7" ht="15.75" x14ac:dyDescent="0.25">
      <c r="A28" s="19" t="s">
        <v>36</v>
      </c>
      <c r="B28" s="19" t="s">
        <v>31</v>
      </c>
      <c r="C28" s="19">
        <v>635.52</v>
      </c>
      <c r="D28" s="13"/>
      <c r="E28" s="13"/>
      <c r="F28" s="13"/>
      <c r="G28" s="13"/>
    </row>
    <row r="29" spans="1:7" ht="15.75" x14ac:dyDescent="0.25">
      <c r="A29" s="19" t="s">
        <v>36</v>
      </c>
      <c r="B29" s="19" t="s">
        <v>29</v>
      </c>
      <c r="C29" s="19">
        <v>365.89</v>
      </c>
      <c r="D29" s="13"/>
      <c r="E29" s="13"/>
      <c r="F29" s="13"/>
      <c r="G29" s="13"/>
    </row>
    <row r="30" spans="1:7" ht="16.5" thickBot="1" x14ac:dyDescent="0.3">
      <c r="A30" s="21" t="s">
        <v>36</v>
      </c>
      <c r="B30" s="21" t="s">
        <v>32</v>
      </c>
      <c r="C30" s="21">
        <v>563.28</v>
      </c>
      <c r="D30" s="13"/>
      <c r="E30" s="13"/>
      <c r="F30" s="13"/>
      <c r="G30" s="13"/>
    </row>
    <row r="31" spans="1:7" ht="16.5" thickBot="1" x14ac:dyDescent="0.3">
      <c r="A31" s="24" t="s">
        <v>6</v>
      </c>
      <c r="B31" s="25"/>
      <c r="C31" s="22"/>
      <c r="D31" s="13"/>
      <c r="E31" s="13"/>
      <c r="F31" s="13"/>
      <c r="G31" s="13"/>
    </row>
    <row r="33" spans="11:11" x14ac:dyDescent="0.25">
      <c r="K33" t="s">
        <v>22</v>
      </c>
    </row>
  </sheetData>
  <mergeCells count="1">
    <mergeCell ref="A31:B3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Račun</vt:lpstr>
      <vt:lpstr>Pomoć</vt:lpstr>
      <vt:lpstr>Raspodela po kategorijama</vt:lpstr>
      <vt:lpstr>Prodaja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2019-03-28T12:54:56Z</dcterms:modified>
</cp:coreProperties>
</file>