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oftverski 2\"/>
    </mc:Choice>
  </mc:AlternateContent>
  <xr:revisionPtr revIDLastSave="0" documentId="13_ncr:1_{3AFF1A5B-FB75-4ED5-9C3A-4293521C65E9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Ukrasno bilje" sheetId="1" r:id="rId1"/>
    <sheet name="Zadatak2" sheetId="3" r:id="rId2"/>
    <sheet name="Zadatak3" sheetId="5" r:id="rId3"/>
    <sheet name="Zadatak4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3" l="1"/>
  <c r="D17" i="3"/>
  <c r="D18" i="3"/>
  <c r="D19" i="3"/>
  <c r="D20" i="3"/>
  <c r="D21" i="3"/>
  <c r="D15" i="3"/>
  <c r="C10" i="3" l="1"/>
  <c r="C9" i="3"/>
  <c r="C8" i="3"/>
  <c r="C7" i="3"/>
  <c r="C6" i="3"/>
  <c r="B14" i="2"/>
  <c r="B13" i="2"/>
  <c r="E3" i="2"/>
  <c r="F3" i="2" s="1"/>
  <c r="E4" i="2"/>
  <c r="F4" i="2" s="1"/>
  <c r="E5" i="2"/>
  <c r="F5" i="2" s="1"/>
  <c r="E6" i="2"/>
  <c r="F6" i="2" s="1"/>
  <c r="E7" i="2"/>
  <c r="F7" i="2" s="1"/>
  <c r="E2" i="2"/>
  <c r="F2" i="2" s="1"/>
  <c r="H14" i="5"/>
  <c r="H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4" i="5"/>
  <c r="H10" i="5" s="1"/>
  <c r="F13" i="1"/>
  <c r="E13" i="1"/>
  <c r="D13" i="1"/>
  <c r="G9" i="1"/>
  <c r="G7" i="1"/>
  <c r="G6" i="1"/>
  <c r="G10" i="1"/>
  <c r="G11" i="1"/>
  <c r="G8" i="1"/>
  <c r="H9" i="1"/>
  <c r="H7" i="1"/>
  <c r="H6" i="1"/>
  <c r="H10" i="1"/>
  <c r="H11" i="1"/>
  <c r="H8" i="1"/>
  <c r="E12" i="1"/>
  <c r="F12" i="1"/>
  <c r="D12" i="1"/>
  <c r="C12" i="1"/>
  <c r="B12" i="1"/>
  <c r="D22" i="3" l="1"/>
  <c r="H8" i="5"/>
  <c r="H6" i="5"/>
  <c r="H12" i="5"/>
  <c r="H16" i="5"/>
</calcChain>
</file>

<file path=xl/sharedStrings.xml><?xml version="1.0" encoding="utf-8"?>
<sst xmlns="http://schemas.openxmlformats.org/spreadsheetml/2006/main" count="134" uniqueCount="114">
  <si>
    <t>Cveće</t>
  </si>
  <si>
    <t>Cena</t>
  </si>
  <si>
    <t>Fikus</t>
  </si>
  <si>
    <t>Kaktus</t>
  </si>
  <si>
    <t>Dracena</t>
  </si>
  <si>
    <t>Benjamin</t>
  </si>
  <si>
    <t>Palma</t>
  </si>
  <si>
    <t>Šefera</t>
  </si>
  <si>
    <t>Име и Презиме</t>
  </si>
  <si>
    <t>Место</t>
  </si>
  <si>
    <t>број испита    до краја студија</t>
  </si>
  <si>
    <t>% положених</t>
  </si>
  <si>
    <t>Број поена</t>
  </si>
  <si>
    <t>Данко Стојановић</t>
  </si>
  <si>
    <t>Крагујевац</t>
  </si>
  <si>
    <t>Милан Илић</t>
  </si>
  <si>
    <t>Ненад Перишић</t>
  </si>
  <si>
    <t>Александар Младеновић</t>
  </si>
  <si>
    <t>Александар Миловановић</t>
  </si>
  <si>
    <t>Милијана Вукотић</t>
  </si>
  <si>
    <t>К=</t>
  </si>
  <si>
    <t>Број кандидата</t>
  </si>
  <si>
    <t>2. Максималан број поена је К, а број поена које студент добија је сразмеран проценту положених испита</t>
  </si>
  <si>
    <t>RB</t>
  </si>
  <si>
    <t>PLATNI SPISAK</t>
  </si>
  <si>
    <t>Vrednost boda:</t>
  </si>
  <si>
    <t>Prezime</t>
  </si>
  <si>
    <t>Ime</t>
  </si>
  <si>
    <t>Grad</t>
  </si>
  <si>
    <t>Br.bodova</t>
  </si>
  <si>
    <t>Plata</t>
  </si>
  <si>
    <t>Broj radnika iz Nisa</t>
  </si>
  <si>
    <t>Mitić</t>
  </si>
  <si>
    <t>Ana</t>
  </si>
  <si>
    <t>NI</t>
  </si>
  <si>
    <t>Savić</t>
  </si>
  <si>
    <t>Goca</t>
  </si>
  <si>
    <t>BG</t>
  </si>
  <si>
    <t>Broj radnika koji imaju platu vecu od 10000</t>
  </si>
  <si>
    <t>Petrović</t>
  </si>
  <si>
    <t>Sanja</t>
  </si>
  <si>
    <t>Conić</t>
  </si>
  <si>
    <t>NS</t>
  </si>
  <si>
    <t>Zbir plata za radnike iz Nisa</t>
  </si>
  <si>
    <t>Ivanović</t>
  </si>
  <si>
    <t>Goran</t>
  </si>
  <si>
    <t>Nikola</t>
  </si>
  <si>
    <t>Prosecna plata</t>
  </si>
  <si>
    <t>Marković</t>
  </si>
  <si>
    <t>Maja</t>
  </si>
  <si>
    <t>Gajić</t>
  </si>
  <si>
    <t>Jelena</t>
  </si>
  <si>
    <t>Minimalna plata</t>
  </si>
  <si>
    <t>Petković</t>
  </si>
  <si>
    <t>Igor</t>
  </si>
  <si>
    <t>Dejan</t>
  </si>
  <si>
    <t>Ukupni broj bodova radnika iz Beograda</t>
  </si>
  <si>
    <t>Ristić</t>
  </si>
  <si>
    <t>Sava</t>
  </si>
  <si>
    <t>Aleksić</t>
  </si>
  <si>
    <t>Milan</t>
  </si>
  <si>
    <t>Zbir plata vecih od 10000</t>
  </si>
  <si>
    <t>Vuković</t>
  </si>
  <si>
    <t>Vesna</t>
  </si>
  <si>
    <t>Antić</t>
  </si>
  <si>
    <t>Saša</t>
  </si>
  <si>
    <t>1. Preimenujte radni list Zadatak1 u Ukrasno bilje.</t>
  </si>
  <si>
    <t>4. Kopirajte formulu u ćelije G7:G11.</t>
  </si>
  <si>
    <t>2. Podesite da formati ćelija C6:C12 prikazuju valutu i cene sa dva decimalna mesta.</t>
  </si>
  <si>
    <t>6. U ćeliji C12 izračunajte prosečnu cenu ukrasnog bilja</t>
  </si>
  <si>
    <t>7. U ćelijama D12:F12 izračunajte ukupan broj prodatih sadnica po godinama.</t>
  </si>
  <si>
    <t>8. U ćelijama H6:H11 prikažite "ispunio" za svako cveće čija je prodaja u 2011. godini bila veća od 23000 komada.</t>
  </si>
  <si>
    <t>5. U ćeliji B12 izračunajte broj vrsta ukrasnog bilja u evidenciji</t>
  </si>
  <si>
    <t>1. U ćeliju F2 uneti kurs dinara u odnosu na euro</t>
  </si>
  <si>
    <t>2. Za svaki artikal iz cenovnika izračunati cenu u dinarima</t>
  </si>
  <si>
    <t>1. U ćeliju F2 uneti vrednost boda</t>
  </si>
  <si>
    <t>2. Izračunati platu za svakog zaposlenog sa platnog spiska</t>
  </si>
  <si>
    <t>3. Пребројати колико студената долази из Крагујевца, а колико из Новог Пазара</t>
  </si>
  <si>
    <t>Нови Пазар</t>
  </si>
  <si>
    <t>1. Форматирати колону "% положених" на проценте</t>
  </si>
  <si>
    <t>3. Obojene ćelije u koloni H popuniti u skladu sa odgovarajućim opisom</t>
  </si>
  <si>
    <t>Panta</t>
  </si>
  <si>
    <t>укупан број испита на студијама</t>
  </si>
  <si>
    <t>3. U kolonama godina su brojevi prodatih sadnica. U ćeliji G6 izračunajte razliku u broju prodatih sadnica za 2011 i 2010 godinu.</t>
  </si>
  <si>
    <t>9. U ćelijama D13:F13 izračunajte ukupan prihod po godinama.</t>
  </si>
  <si>
    <t>10. Sortirajte podatke u tabeli prema abecednom redu naziva cveća (C6:C11).</t>
  </si>
  <si>
    <t>5. zadatak:</t>
  </si>
  <si>
    <t>Statistika uspeha učenika nekog razreda:</t>
  </si>
  <si>
    <t>Br. učenika u razredu</t>
  </si>
  <si>
    <t>Uspeh učenika:</t>
  </si>
  <si>
    <t>Br. učenika prema uspehu</t>
  </si>
  <si>
    <t>Procenat uspeha</t>
  </si>
  <si>
    <t>odličan</t>
  </si>
  <si>
    <t>Objasnjenje: Pronadji gore (medju ikonicama) oznaku za posto %. Oznaka $ u formuli znaci da je to polje fiksirano i ono se nikada ne menja.</t>
  </si>
  <si>
    <t>vrlodobar</t>
  </si>
  <si>
    <t>dobar</t>
  </si>
  <si>
    <t>dovoljan</t>
  </si>
  <si>
    <t>nedovoljan</t>
  </si>
  <si>
    <t xml:space="preserve">6. zadatak:   </t>
  </si>
  <si>
    <t>Račun u trgovini (uracunati porez u cenu):</t>
  </si>
  <si>
    <t>Objasnjenje: (Cena + 20%poreza koji se dobija kao cena *porez) * sve to puta broj komada</t>
  </si>
  <si>
    <t>Artikl</t>
  </si>
  <si>
    <t>Cena artikla</t>
  </si>
  <si>
    <t>Broj komada</t>
  </si>
  <si>
    <t>Račun</t>
  </si>
  <si>
    <t>Porez--&gt;</t>
  </si>
  <si>
    <t>Čokolada 100gr</t>
  </si>
  <si>
    <t>Čips  50gr</t>
  </si>
  <si>
    <t>Coca Cola 1,5l</t>
  </si>
  <si>
    <t>AB kultura</t>
  </si>
  <si>
    <t>Kisela voda 1,5</t>
  </si>
  <si>
    <t>Cappy juice</t>
  </si>
  <si>
    <t>Aquafresh 100ml</t>
  </si>
  <si>
    <r>
      <t>SVEUKUPAN IZNOS ZA NAPLATU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</si>
</sst>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Дин.-281A]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3" borderId="3" xfId="0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4" xfId="0" applyFont="1" applyBorder="1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3" borderId="1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9" fontId="0" fillId="0" borderId="0" xfId="1" applyFont="1"/>
    <xf numFmtId="0" fontId="0" fillId="0" borderId="0" xfId="0" applyAlignment="1">
      <alignment horizontal="left" vertical="center"/>
    </xf>
    <xf numFmtId="164" fontId="0" fillId="0" borderId="1" xfId="0" applyNumberFormat="1" applyBorder="1"/>
    <xf numFmtId="164" fontId="0" fillId="0" borderId="0" xfId="0" applyNumberFormat="1"/>
    <xf numFmtId="9" fontId="3" fillId="3" borderId="3" xfId="1" applyFont="1" applyFill="1" applyBorder="1"/>
    <xf numFmtId="0" fontId="11" fillId="0" borderId="0" xfId="0" applyFont="1"/>
    <xf numFmtId="0" fontId="12" fillId="0" borderId="0" xfId="0" applyFont="1"/>
    <xf numFmtId="0" fontId="0" fillId="0" borderId="14" xfId="0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 applyAlignment="1">
      <alignment horizontal="left" vertical="center" wrapText="1"/>
    </xf>
    <xf numFmtId="0" fontId="0" fillId="0" borderId="5" xfId="0" applyBorder="1"/>
    <xf numFmtId="0" fontId="0" fillId="0" borderId="16" xfId="0" applyBorder="1"/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/>
    <xf numFmtId="9" fontId="0" fillId="8" borderId="3" xfId="1" applyFont="1" applyFill="1" applyBorder="1"/>
    <xf numFmtId="0" fontId="13" fillId="0" borderId="0" xfId="0" applyFont="1"/>
    <xf numFmtId="0" fontId="10" fillId="0" borderId="18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165" fontId="0" fillId="0" borderId="3" xfId="0" applyNumberFormat="1" applyBorder="1"/>
    <xf numFmtId="0" fontId="0" fillId="8" borderId="3" xfId="0" applyFill="1" applyBorder="1"/>
    <xf numFmtId="165" fontId="0" fillId="0" borderId="1" xfId="0" applyNumberFormat="1" applyBorder="1"/>
    <xf numFmtId="0" fontId="0" fillId="0" borderId="18" xfId="0" applyBorder="1"/>
    <xf numFmtId="165" fontId="0" fillId="0" borderId="18" xfId="0" applyNumberFormat="1" applyBorder="1"/>
    <xf numFmtId="0" fontId="0" fillId="0" borderId="0" xfId="0" applyAlignment="1">
      <alignment horizontal="justify" vertical="top"/>
    </xf>
    <xf numFmtId="0" fontId="14" fillId="0" borderId="3" xfId="0" applyFont="1" applyBorder="1"/>
    <xf numFmtId="0" fontId="0" fillId="0" borderId="3" xfId="0" applyBorder="1"/>
    <xf numFmtId="0" fontId="7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26"/>
  <sheetViews>
    <sheetView workbookViewId="0">
      <selection activeCell="A24" sqref="A24:XFD25"/>
    </sheetView>
  </sheetViews>
  <sheetFormatPr defaultRowHeight="15" x14ac:dyDescent="0.25"/>
  <cols>
    <col min="3" max="3" width="11.28515625" bestFit="1" customWidth="1"/>
  </cols>
  <sheetData>
    <row r="5" spans="1:9" x14ac:dyDescent="0.25">
      <c r="B5" s="1" t="s">
        <v>0</v>
      </c>
      <c r="C5" s="1" t="s">
        <v>1</v>
      </c>
      <c r="D5" s="1">
        <v>2009</v>
      </c>
      <c r="E5" s="1">
        <v>2010</v>
      </c>
      <c r="F5" s="1">
        <v>2011</v>
      </c>
    </row>
    <row r="6" spans="1:9" x14ac:dyDescent="0.25">
      <c r="B6" s="1" t="s">
        <v>5</v>
      </c>
      <c r="C6" s="46">
        <v>160</v>
      </c>
      <c r="D6" s="1">
        <v>21000</v>
      </c>
      <c r="E6" s="1">
        <v>23600</v>
      </c>
      <c r="F6" s="1">
        <v>24900</v>
      </c>
      <c r="G6">
        <f t="shared" ref="G6:G11" si="0">F6-E6</f>
        <v>1300</v>
      </c>
      <c r="H6" s="44" t="str">
        <f t="shared" ref="H6:H11" si="1">IF(F6&gt;23000,"ispunio","")</f>
        <v>ispunio</v>
      </c>
      <c r="I6" s="44"/>
    </row>
    <row r="7" spans="1:9" x14ac:dyDescent="0.25">
      <c r="B7" s="1" t="s">
        <v>4</v>
      </c>
      <c r="C7" s="46">
        <v>130</v>
      </c>
      <c r="D7" s="1">
        <v>15400</v>
      </c>
      <c r="E7" s="1">
        <v>16000</v>
      </c>
      <c r="F7" s="1">
        <v>17500</v>
      </c>
      <c r="G7">
        <f t="shared" si="0"/>
        <v>1500</v>
      </c>
      <c r="H7" s="44" t="str">
        <f t="shared" si="1"/>
        <v/>
      </c>
      <c r="I7" s="44"/>
    </row>
    <row r="8" spans="1:9" x14ac:dyDescent="0.25">
      <c r="B8" s="1" t="s">
        <v>2</v>
      </c>
      <c r="C8" s="46">
        <v>200</v>
      </c>
      <c r="D8" s="1">
        <v>20000</v>
      </c>
      <c r="E8" s="1">
        <v>22500</v>
      </c>
      <c r="F8" s="1">
        <v>26000</v>
      </c>
      <c r="G8">
        <f t="shared" si="0"/>
        <v>3500</v>
      </c>
      <c r="H8" s="44" t="str">
        <f t="shared" si="1"/>
        <v>ispunio</v>
      </c>
      <c r="I8" s="44"/>
    </row>
    <row r="9" spans="1:9" x14ac:dyDescent="0.25">
      <c r="B9" s="1" t="s">
        <v>3</v>
      </c>
      <c r="C9" s="46">
        <v>170</v>
      </c>
      <c r="D9" s="1">
        <v>24600</v>
      </c>
      <c r="E9" s="1">
        <v>28900</v>
      </c>
      <c r="F9" s="1">
        <v>31240</v>
      </c>
      <c r="G9">
        <f t="shared" si="0"/>
        <v>2340</v>
      </c>
      <c r="H9" s="44" t="str">
        <f t="shared" si="1"/>
        <v>ispunio</v>
      </c>
      <c r="I9" s="44"/>
    </row>
    <row r="10" spans="1:9" x14ac:dyDescent="0.25">
      <c r="B10" s="1" t="s">
        <v>6</v>
      </c>
      <c r="C10" s="46">
        <v>250</v>
      </c>
      <c r="D10" s="1">
        <v>20800</v>
      </c>
      <c r="E10" s="1">
        <v>25000</v>
      </c>
      <c r="F10" s="1">
        <v>27600</v>
      </c>
      <c r="G10">
        <f t="shared" si="0"/>
        <v>2600</v>
      </c>
      <c r="H10" s="44" t="str">
        <f t="shared" si="1"/>
        <v>ispunio</v>
      </c>
      <c r="I10" s="44"/>
    </row>
    <row r="11" spans="1:9" x14ac:dyDescent="0.25">
      <c r="B11" s="1" t="s">
        <v>7</v>
      </c>
      <c r="C11" s="46">
        <v>190</v>
      </c>
      <c r="D11" s="1">
        <v>14000</v>
      </c>
      <c r="E11" s="1">
        <v>19400</v>
      </c>
      <c r="F11" s="1">
        <v>22300</v>
      </c>
      <c r="G11">
        <f t="shared" si="0"/>
        <v>2900</v>
      </c>
      <c r="H11" s="44" t="str">
        <f t="shared" si="1"/>
        <v/>
      </c>
      <c r="I11" s="44"/>
    </row>
    <row r="12" spans="1:9" x14ac:dyDescent="0.25">
      <c r="B12">
        <f>COUNTA(B6:B11)</f>
        <v>6</v>
      </c>
      <c r="C12" s="47">
        <f>AVERAGE(C6:C11)</f>
        <v>183.33333333333334</v>
      </c>
      <c r="D12">
        <f>SUM(D6:D11)</f>
        <v>115800</v>
      </c>
      <c r="E12">
        <f t="shared" ref="E12:F12" si="2">SUM(E6:E11)</f>
        <v>135400</v>
      </c>
      <c r="F12">
        <f t="shared" si="2"/>
        <v>149540</v>
      </c>
    </row>
    <row r="13" spans="1:9" x14ac:dyDescent="0.25">
      <c r="D13">
        <f>SUMPRODUCT(C6:C11,D6:D11)</f>
        <v>21404000</v>
      </c>
      <c r="E13">
        <f>SUMPRODUCT(C6:C11,E6:E11)</f>
        <v>25205000</v>
      </c>
      <c r="F13">
        <f>SUMPRODUCT(C6:C11,F6:F11)</f>
        <v>27906800</v>
      </c>
    </row>
    <row r="16" spans="1:9" x14ac:dyDescent="0.25">
      <c r="A16" s="2" t="s">
        <v>66</v>
      </c>
    </row>
    <row r="17" spans="1:1" x14ac:dyDescent="0.25">
      <c r="A17" s="2" t="s">
        <v>68</v>
      </c>
    </row>
    <row r="18" spans="1:1" x14ac:dyDescent="0.25">
      <c r="A18" s="2" t="s">
        <v>83</v>
      </c>
    </row>
    <row r="19" spans="1:1" x14ac:dyDescent="0.25">
      <c r="A19" s="2" t="s">
        <v>67</v>
      </c>
    </row>
    <row r="20" spans="1:1" x14ac:dyDescent="0.25">
      <c r="A20" s="2" t="s">
        <v>72</v>
      </c>
    </row>
    <row r="21" spans="1:1" x14ac:dyDescent="0.25">
      <c r="A21" s="2" t="s">
        <v>69</v>
      </c>
    </row>
    <row r="22" spans="1:1" x14ac:dyDescent="0.25">
      <c r="A22" s="2" t="s">
        <v>70</v>
      </c>
    </row>
    <row r="23" spans="1:1" x14ac:dyDescent="0.25">
      <c r="A23" s="2" t="s">
        <v>71</v>
      </c>
    </row>
    <row r="24" spans="1:1" x14ac:dyDescent="0.25">
      <c r="A24" s="2" t="s">
        <v>84</v>
      </c>
    </row>
    <row r="25" spans="1:1" x14ac:dyDescent="0.25">
      <c r="A25" s="2" t="s">
        <v>85</v>
      </c>
    </row>
    <row r="26" spans="1:1" ht="17.25" customHeight="1" x14ac:dyDescent="0.25"/>
  </sheetData>
  <sortState xmlns:xlrd2="http://schemas.microsoft.com/office/spreadsheetml/2017/richdata2" ref="B6:I11">
    <sortCondition ref="B6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topLeftCell="A4" workbookViewId="0">
      <selection activeCell="D15" sqref="D15"/>
    </sheetView>
  </sheetViews>
  <sheetFormatPr defaultRowHeight="15" x14ac:dyDescent="0.25"/>
  <cols>
    <col min="1" max="1" width="15.42578125" customWidth="1"/>
    <col min="3" max="3" width="14.5703125" customWidth="1"/>
    <col min="4" max="4" width="12.28515625" customWidth="1"/>
    <col min="10" max="10" width="16" customWidth="1"/>
  </cols>
  <sheetData>
    <row r="1" spans="1:10" ht="21.75" customHeight="1" x14ac:dyDescent="0.25">
      <c r="A1" s="49" t="s">
        <v>86</v>
      </c>
      <c r="B1" t="s">
        <v>87</v>
      </c>
      <c r="E1" s="50"/>
      <c r="F1" s="50"/>
      <c r="G1" s="50"/>
      <c r="H1" s="50"/>
      <c r="I1" s="50"/>
    </row>
    <row r="2" spans="1:10" ht="21.75" customHeight="1" x14ac:dyDescent="0.25">
      <c r="E2" s="50"/>
      <c r="F2" s="50"/>
      <c r="G2" s="50"/>
      <c r="H2" s="50"/>
      <c r="I2" s="50"/>
    </row>
    <row r="3" spans="1:10" ht="30" x14ac:dyDescent="0.25">
      <c r="A3" s="51" t="s">
        <v>88</v>
      </c>
      <c r="B3" s="52">
        <v>30</v>
      </c>
      <c r="E3" s="50"/>
      <c r="F3" s="50"/>
      <c r="G3" s="50"/>
      <c r="H3" s="50"/>
      <c r="I3" s="50"/>
      <c r="J3" s="18"/>
    </row>
    <row r="4" spans="1:10" s="20" customFormat="1" ht="18.75" customHeight="1" x14ac:dyDescent="0.3">
      <c r="A4" s="53"/>
      <c r="B4" s="54"/>
      <c r="C4" s="55"/>
      <c r="D4"/>
      <c r="E4" s="50"/>
      <c r="F4" s="50"/>
      <c r="G4" s="50"/>
      <c r="H4" s="50"/>
      <c r="I4" s="50"/>
      <c r="J4" s="19"/>
    </row>
    <row r="5" spans="1:10" s="20" customFormat="1" ht="60.75" thickBot="1" x14ac:dyDescent="0.35">
      <c r="A5" s="56" t="s">
        <v>89</v>
      </c>
      <c r="B5" s="57" t="s">
        <v>90</v>
      </c>
      <c r="C5" s="58" t="s">
        <v>91</v>
      </c>
      <c r="D5"/>
      <c r="E5" s="50"/>
      <c r="F5" s="50"/>
      <c r="G5" s="50"/>
      <c r="H5" s="50"/>
      <c r="I5" s="50"/>
      <c r="J5" s="19"/>
    </row>
    <row r="6" spans="1:10" s="20" customFormat="1" ht="18.75" customHeight="1" thickTop="1" x14ac:dyDescent="0.3">
      <c r="A6" s="59" t="s">
        <v>92</v>
      </c>
      <c r="B6" s="59">
        <v>7</v>
      </c>
      <c r="C6" s="60">
        <f>B6/B$16</f>
        <v>0.15730337078651685</v>
      </c>
      <c r="D6"/>
      <c r="E6" s="69" t="s">
        <v>93</v>
      </c>
      <c r="F6" s="69"/>
      <c r="G6" s="69"/>
      <c r="H6" s="69"/>
      <c r="I6" s="69"/>
      <c r="J6" s="19"/>
    </row>
    <row r="7" spans="1:10" s="20" customFormat="1" ht="18.75" customHeight="1" x14ac:dyDescent="0.3">
      <c r="A7" s="1" t="s">
        <v>94</v>
      </c>
      <c r="B7" s="1">
        <v>17</v>
      </c>
      <c r="C7" s="60">
        <f>B7/B$16</f>
        <v>0.38202247191011235</v>
      </c>
      <c r="D7"/>
      <c r="E7" s="69"/>
      <c r="F7" s="69"/>
      <c r="G7" s="69"/>
      <c r="H7" s="69"/>
      <c r="I7" s="69"/>
      <c r="J7" s="19"/>
    </row>
    <row r="8" spans="1:10" s="20" customFormat="1" ht="18.75" customHeight="1" x14ac:dyDescent="0.3">
      <c r="A8" s="1" t="s">
        <v>95</v>
      </c>
      <c r="B8" s="1">
        <v>3</v>
      </c>
      <c r="C8" s="60">
        <f>B8/B$16</f>
        <v>6.741573033707865E-2</v>
      </c>
      <c r="D8"/>
      <c r="E8" s="69"/>
      <c r="F8" s="69"/>
      <c r="G8" s="69"/>
      <c r="H8" s="69"/>
      <c r="I8" s="69"/>
      <c r="J8" s="19"/>
    </row>
    <row r="9" spans="1:10" s="20" customFormat="1" ht="18.75" customHeight="1" x14ac:dyDescent="0.3">
      <c r="A9" s="1" t="s">
        <v>96</v>
      </c>
      <c r="B9" s="1">
        <v>2</v>
      </c>
      <c r="C9" s="60">
        <f>B9/B$16</f>
        <v>4.49438202247191E-2</v>
      </c>
      <c r="D9"/>
      <c r="E9" s="69"/>
      <c r="F9" s="69"/>
      <c r="G9" s="69"/>
      <c r="H9" s="69"/>
      <c r="I9" s="69"/>
      <c r="J9" s="19"/>
    </row>
    <row r="10" spans="1:10" s="20" customFormat="1" ht="18.75" customHeight="1" x14ac:dyDescent="0.3">
      <c r="A10" s="1" t="s">
        <v>97</v>
      </c>
      <c r="B10" s="1">
        <v>1</v>
      </c>
      <c r="C10" s="60">
        <f>B10/B$16</f>
        <v>2.247191011235955E-2</v>
      </c>
      <c r="D10"/>
      <c r="E10" s="69"/>
      <c r="F10" s="69"/>
      <c r="G10" s="69"/>
      <c r="H10" s="69"/>
      <c r="I10" s="69"/>
      <c r="J10" s="19"/>
    </row>
    <row r="11" spans="1:10" s="20" customFormat="1" ht="18.75" customHeight="1" x14ac:dyDescent="0.3">
      <c r="A11"/>
      <c r="B11"/>
      <c r="C11"/>
      <c r="D11"/>
      <c r="E11"/>
      <c r="F11"/>
      <c r="G11"/>
      <c r="H11"/>
      <c r="I11"/>
      <c r="J11" s="19"/>
    </row>
    <row r="12" spans="1:10" s="20" customFormat="1" ht="18.75" customHeight="1" x14ac:dyDescent="0.3">
      <c r="A12" s="61" t="s">
        <v>98</v>
      </c>
      <c r="B12" t="s">
        <v>99</v>
      </c>
      <c r="C12"/>
      <c r="D12"/>
      <c r="E12"/>
      <c r="F12"/>
      <c r="G12"/>
      <c r="H12"/>
      <c r="I12"/>
      <c r="J12" s="19"/>
    </row>
    <row r="13" spans="1:10" s="20" customFormat="1" ht="18.75" customHeight="1" x14ac:dyDescent="0.3">
      <c r="A13" s="50" t="s">
        <v>100</v>
      </c>
      <c r="B13"/>
      <c r="C13"/>
      <c r="D13"/>
      <c r="E13"/>
      <c r="F13"/>
      <c r="G13"/>
      <c r="H13"/>
      <c r="I13"/>
      <c r="J13" s="19"/>
    </row>
    <row r="14" spans="1:10" s="20" customFormat="1" ht="30.75" thickBot="1" x14ac:dyDescent="0.35">
      <c r="A14" s="58" t="s">
        <v>101</v>
      </c>
      <c r="B14" s="58" t="s">
        <v>102</v>
      </c>
      <c r="C14" s="58" t="s">
        <v>103</v>
      </c>
      <c r="D14" s="62" t="s">
        <v>104</v>
      </c>
      <c r="E14" s="62" t="s">
        <v>105</v>
      </c>
      <c r="F14" s="63">
        <v>0.2</v>
      </c>
      <c r="G14"/>
      <c r="H14"/>
      <c r="I14"/>
      <c r="J14" s="19"/>
    </row>
    <row r="15" spans="1:10" s="20" customFormat="1" ht="18.75" customHeight="1" thickTop="1" x14ac:dyDescent="0.3">
      <c r="A15" s="59" t="s">
        <v>106</v>
      </c>
      <c r="B15" s="64">
        <v>28.59</v>
      </c>
      <c r="C15" s="59">
        <v>2</v>
      </c>
      <c r="D15" s="65">
        <f>(B15+B15*F$14)*C15</f>
        <v>68.616</v>
      </c>
      <c r="E15"/>
      <c r="F15"/>
      <c r="G15"/>
      <c r="H15"/>
      <c r="I15"/>
      <c r="J15" s="19"/>
    </row>
    <row r="16" spans="1:10" s="20" customFormat="1" ht="18.75" customHeight="1" x14ac:dyDescent="0.3">
      <c r="A16" s="1" t="s">
        <v>107</v>
      </c>
      <c r="B16" s="66">
        <v>44.5</v>
      </c>
      <c r="C16" s="1">
        <v>5</v>
      </c>
      <c r="D16" s="65">
        <f t="shared" ref="D16:D21" si="0">(B16+B16*F$14)*C16</f>
        <v>267</v>
      </c>
      <c r="E16"/>
      <c r="F16"/>
      <c r="G16"/>
      <c r="H16"/>
      <c r="I16"/>
      <c r="J16" s="19"/>
    </row>
    <row r="17" spans="1:10" s="20" customFormat="1" ht="18.75" customHeight="1" x14ac:dyDescent="0.3">
      <c r="A17" s="1" t="s">
        <v>108</v>
      </c>
      <c r="B17" s="66">
        <v>79.989999999999995</v>
      </c>
      <c r="C17" s="1">
        <v>1</v>
      </c>
      <c r="D17" s="65">
        <f t="shared" si="0"/>
        <v>95.988</v>
      </c>
      <c r="E17"/>
      <c r="F17"/>
      <c r="G17"/>
      <c r="H17"/>
      <c r="I17"/>
      <c r="J17" s="19"/>
    </row>
    <row r="18" spans="1:10" ht="18.75" customHeight="1" x14ac:dyDescent="0.25">
      <c r="A18" s="1" t="s">
        <v>109</v>
      </c>
      <c r="B18" s="66">
        <v>76.400000000000006</v>
      </c>
      <c r="C18" s="1">
        <v>4</v>
      </c>
      <c r="D18" s="65">
        <f t="shared" si="0"/>
        <v>366.72</v>
      </c>
    </row>
    <row r="19" spans="1:10" ht="18.75" customHeight="1" x14ac:dyDescent="0.25">
      <c r="A19" s="1" t="s">
        <v>110</v>
      </c>
      <c r="B19" s="66">
        <v>53.9</v>
      </c>
      <c r="C19" s="1">
        <v>6</v>
      </c>
      <c r="D19" s="65">
        <f t="shared" si="0"/>
        <v>388.08000000000004</v>
      </c>
    </row>
    <row r="20" spans="1:10" ht="18.75" customHeight="1" x14ac:dyDescent="0.25">
      <c r="A20" s="1" t="s">
        <v>111</v>
      </c>
      <c r="B20" s="66">
        <v>57.8</v>
      </c>
      <c r="C20" s="1">
        <v>3</v>
      </c>
      <c r="D20" s="65">
        <f t="shared" si="0"/>
        <v>208.07999999999998</v>
      </c>
    </row>
    <row r="21" spans="1:10" ht="18.75" customHeight="1" thickBot="1" x14ac:dyDescent="0.3">
      <c r="A21" s="67" t="s">
        <v>112</v>
      </c>
      <c r="B21" s="68">
        <v>114.56</v>
      </c>
      <c r="C21" s="67">
        <v>2</v>
      </c>
      <c r="D21" s="65">
        <f t="shared" si="0"/>
        <v>274.94400000000002</v>
      </c>
    </row>
    <row r="22" spans="1:10" ht="18.75" customHeight="1" thickTop="1" x14ac:dyDescent="0.25">
      <c r="A22" s="70" t="s">
        <v>113</v>
      </c>
      <c r="B22" s="71"/>
      <c r="C22" s="71"/>
      <c r="D22" s="59">
        <f>SUM(D15:D21)</f>
        <v>1669.4279999999999</v>
      </c>
    </row>
    <row r="23" spans="1:10" ht="18.75" customHeight="1" x14ac:dyDescent="0.25"/>
    <row r="24" spans="1:10" ht="18.75" customHeight="1" x14ac:dyDescent="0.25"/>
    <row r="25" spans="1:10" ht="18.75" customHeight="1" x14ac:dyDescent="0.25"/>
    <row r="26" spans="1:10" ht="18.75" customHeight="1" x14ac:dyDescent="0.25"/>
    <row r="28" spans="1:10" ht="19.5" customHeight="1" x14ac:dyDescent="0.25"/>
    <row r="29" spans="1:10" ht="19.5" customHeight="1" x14ac:dyDescent="0.25">
      <c r="A29" t="s">
        <v>73</v>
      </c>
    </row>
    <row r="30" spans="1:10" ht="19.5" customHeight="1" x14ac:dyDescent="0.25">
      <c r="A30" t="s">
        <v>74</v>
      </c>
    </row>
    <row r="31" spans="1:10" ht="19.5" customHeight="1" x14ac:dyDescent="0.25"/>
    <row r="32" spans="1:10" ht="19.5" customHeight="1" x14ac:dyDescent="0.25"/>
  </sheetData>
  <mergeCells count="2">
    <mergeCell ref="E6:I10"/>
    <mergeCell ref="A22:C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H16" sqref="H16"/>
    </sheetView>
  </sheetViews>
  <sheetFormatPr defaultRowHeight="15" x14ac:dyDescent="0.25"/>
  <cols>
    <col min="1" max="1" width="6.7109375" style="21" customWidth="1"/>
    <col min="2" max="2" width="15.7109375" style="21" customWidth="1"/>
    <col min="3" max="3" width="12.42578125" style="21" customWidth="1"/>
    <col min="4" max="4" width="11" style="21" customWidth="1"/>
    <col min="5" max="5" width="13.42578125" style="21" customWidth="1"/>
    <col min="6" max="6" width="17.85546875" style="43" customWidth="1"/>
    <col min="7" max="7" width="4.140625" style="21" customWidth="1"/>
    <col min="8" max="8" width="40" style="22" customWidth="1"/>
    <col min="9" max="9" width="16" style="21" customWidth="1"/>
    <col min="10" max="16384" width="9.140625" style="21"/>
  </cols>
  <sheetData>
    <row r="1" spans="1:9" ht="36.75" customHeight="1" x14ac:dyDescent="0.25">
      <c r="A1" s="72" t="s">
        <v>24</v>
      </c>
      <c r="B1" s="72"/>
      <c r="C1" s="72"/>
      <c r="D1" s="72"/>
      <c r="E1" s="72"/>
      <c r="F1" s="72"/>
    </row>
    <row r="2" spans="1:9" ht="39" customHeight="1" thickBot="1" x14ac:dyDescent="0.3">
      <c r="A2" s="23"/>
      <c r="B2" s="23"/>
      <c r="C2" s="23"/>
      <c r="D2" s="73" t="s">
        <v>25</v>
      </c>
      <c r="E2" s="73"/>
      <c r="F2" s="24">
        <v>1000</v>
      </c>
    </row>
    <row r="3" spans="1:9" ht="33" customHeight="1" thickTop="1" thickBot="1" x14ac:dyDescent="0.3">
      <c r="A3" s="25" t="s">
        <v>23</v>
      </c>
      <c r="B3" s="26" t="s">
        <v>26</v>
      </c>
      <c r="C3" s="26" t="s">
        <v>27</v>
      </c>
      <c r="D3" s="26" t="s">
        <v>28</v>
      </c>
      <c r="E3" s="27" t="s">
        <v>29</v>
      </c>
      <c r="F3" s="28" t="s">
        <v>30</v>
      </c>
      <c r="G3" s="17"/>
      <c r="H3" s="29" t="s">
        <v>31</v>
      </c>
      <c r="I3" s="17"/>
    </row>
    <row r="4" spans="1:9" s="33" customFormat="1" ht="24" customHeight="1" thickTop="1" x14ac:dyDescent="0.25">
      <c r="A4" s="30">
        <v>1</v>
      </c>
      <c r="B4" s="31" t="s">
        <v>32</v>
      </c>
      <c r="C4" s="31" t="s">
        <v>33</v>
      </c>
      <c r="D4" s="31" t="s">
        <v>34</v>
      </c>
      <c r="E4" s="31">
        <v>15</v>
      </c>
      <c r="F4" s="32">
        <f>$F$2*E4</f>
        <v>15000</v>
      </c>
      <c r="H4" s="34">
        <f>COUNTIF(D4:D17,"NI")</f>
        <v>7</v>
      </c>
      <c r="I4" s="35"/>
    </row>
    <row r="5" spans="1:9" s="33" customFormat="1" ht="24" customHeight="1" x14ac:dyDescent="0.25">
      <c r="A5" s="36">
        <v>2</v>
      </c>
      <c r="B5" s="37" t="s">
        <v>35</v>
      </c>
      <c r="C5" s="37" t="s">
        <v>36</v>
      </c>
      <c r="D5" s="37" t="s">
        <v>37</v>
      </c>
      <c r="E5" s="37">
        <v>12</v>
      </c>
      <c r="F5" s="32">
        <f t="shared" ref="F5:F17" si="0">$F$2*E5</f>
        <v>12000</v>
      </c>
      <c r="H5" s="29" t="s">
        <v>38</v>
      </c>
      <c r="I5" s="35"/>
    </row>
    <row r="6" spans="1:9" s="33" customFormat="1" ht="24" customHeight="1" x14ac:dyDescent="0.25">
      <c r="A6" s="36">
        <v>3</v>
      </c>
      <c r="B6" s="37" t="s">
        <v>39</v>
      </c>
      <c r="C6" s="37" t="s">
        <v>40</v>
      </c>
      <c r="D6" s="37" t="s">
        <v>34</v>
      </c>
      <c r="E6" s="37">
        <v>11</v>
      </c>
      <c r="F6" s="32">
        <f t="shared" si="0"/>
        <v>11000</v>
      </c>
      <c r="H6" s="34">
        <f>COUNTIF(F4:F17,"&gt;10000")</f>
        <v>7</v>
      </c>
      <c r="I6" s="35"/>
    </row>
    <row r="7" spans="1:9" s="33" customFormat="1" ht="24" customHeight="1" x14ac:dyDescent="0.25">
      <c r="A7" s="36">
        <v>4</v>
      </c>
      <c r="B7" s="37" t="s">
        <v>41</v>
      </c>
      <c r="C7" s="37" t="s">
        <v>81</v>
      </c>
      <c r="D7" s="37" t="s">
        <v>34</v>
      </c>
      <c r="E7" s="37">
        <v>10</v>
      </c>
      <c r="F7" s="32">
        <f t="shared" si="0"/>
        <v>10000</v>
      </c>
      <c r="H7" s="29" t="s">
        <v>43</v>
      </c>
      <c r="I7" s="35"/>
    </row>
    <row r="8" spans="1:9" s="33" customFormat="1" ht="24" customHeight="1" x14ac:dyDescent="0.25">
      <c r="A8" s="36">
        <v>5</v>
      </c>
      <c r="B8" s="37" t="s">
        <v>44</v>
      </c>
      <c r="C8" s="37" t="s">
        <v>45</v>
      </c>
      <c r="D8" s="37" t="s">
        <v>42</v>
      </c>
      <c r="E8" s="37">
        <v>10</v>
      </c>
      <c r="F8" s="32">
        <f t="shared" si="0"/>
        <v>10000</v>
      </c>
      <c r="H8" s="38">
        <f>SUMIF(D4:D17,"NI",F4:F17)</f>
        <v>91000</v>
      </c>
      <c r="I8" s="35"/>
    </row>
    <row r="9" spans="1:9" s="33" customFormat="1" ht="24" customHeight="1" x14ac:dyDescent="0.25">
      <c r="A9" s="36">
        <v>6</v>
      </c>
      <c r="B9" s="37" t="s">
        <v>44</v>
      </c>
      <c r="C9" s="37" t="s">
        <v>46</v>
      </c>
      <c r="D9" s="37" t="s">
        <v>34</v>
      </c>
      <c r="E9" s="37">
        <v>14</v>
      </c>
      <c r="F9" s="32">
        <f t="shared" si="0"/>
        <v>14000</v>
      </c>
      <c r="H9" s="29" t="s">
        <v>47</v>
      </c>
      <c r="I9" s="35"/>
    </row>
    <row r="10" spans="1:9" s="33" customFormat="1" ht="24" customHeight="1" x14ac:dyDescent="0.25">
      <c r="A10" s="36">
        <v>7</v>
      </c>
      <c r="B10" s="37" t="s">
        <v>48</v>
      </c>
      <c r="C10" s="37" t="s">
        <v>49</v>
      </c>
      <c r="D10" s="37" t="s">
        <v>37</v>
      </c>
      <c r="E10" s="37">
        <v>8</v>
      </c>
      <c r="F10" s="32">
        <f t="shared" si="0"/>
        <v>8000</v>
      </c>
      <c r="H10" s="38">
        <f>AVERAGE(F4:F17)</f>
        <v>12142.857142857143</v>
      </c>
      <c r="I10" s="35"/>
    </row>
    <row r="11" spans="1:9" s="33" customFormat="1" ht="24" customHeight="1" x14ac:dyDescent="0.25">
      <c r="A11" s="36">
        <v>8</v>
      </c>
      <c r="B11" s="37" t="s">
        <v>50</v>
      </c>
      <c r="C11" s="37" t="s">
        <v>51</v>
      </c>
      <c r="D11" s="37" t="s">
        <v>37</v>
      </c>
      <c r="E11" s="37">
        <v>7</v>
      </c>
      <c r="F11" s="32">
        <f t="shared" si="0"/>
        <v>7000</v>
      </c>
      <c r="H11" s="29" t="s">
        <v>52</v>
      </c>
      <c r="I11" s="35"/>
    </row>
    <row r="12" spans="1:9" s="33" customFormat="1" ht="24" customHeight="1" x14ac:dyDescent="0.25">
      <c r="A12" s="36">
        <v>9</v>
      </c>
      <c r="B12" s="37" t="s">
        <v>53</v>
      </c>
      <c r="C12" s="37" t="s">
        <v>54</v>
      </c>
      <c r="D12" s="37" t="s">
        <v>34</v>
      </c>
      <c r="E12" s="37">
        <v>25</v>
      </c>
      <c r="F12" s="32">
        <f t="shared" si="0"/>
        <v>25000</v>
      </c>
      <c r="H12" s="38">
        <f>MIN(F4:F17)</f>
        <v>2000</v>
      </c>
      <c r="I12" s="35"/>
    </row>
    <row r="13" spans="1:9" s="33" customFormat="1" ht="24" customHeight="1" x14ac:dyDescent="0.25">
      <c r="A13" s="36">
        <v>10</v>
      </c>
      <c r="B13" s="37" t="s">
        <v>35</v>
      </c>
      <c r="C13" s="37" t="s">
        <v>55</v>
      </c>
      <c r="D13" s="37" t="s">
        <v>34</v>
      </c>
      <c r="E13" s="37">
        <v>2</v>
      </c>
      <c r="F13" s="32">
        <f t="shared" si="0"/>
        <v>2000</v>
      </c>
      <c r="H13" s="29" t="s">
        <v>56</v>
      </c>
      <c r="I13" s="35"/>
    </row>
    <row r="14" spans="1:9" s="33" customFormat="1" ht="24" customHeight="1" x14ac:dyDescent="0.25">
      <c r="A14" s="36">
        <v>11</v>
      </c>
      <c r="B14" s="37" t="s">
        <v>57</v>
      </c>
      <c r="C14" s="37" t="s">
        <v>58</v>
      </c>
      <c r="D14" s="37" t="s">
        <v>34</v>
      </c>
      <c r="E14" s="37">
        <v>14</v>
      </c>
      <c r="F14" s="32">
        <f t="shared" si="0"/>
        <v>14000</v>
      </c>
      <c r="H14" s="38">
        <f>SUMIF(D4:D17,"BG",E4:E17)</f>
        <v>36</v>
      </c>
      <c r="I14" s="35"/>
    </row>
    <row r="15" spans="1:9" s="33" customFormat="1" ht="24" customHeight="1" x14ac:dyDescent="0.25">
      <c r="A15" s="36">
        <v>12</v>
      </c>
      <c r="B15" s="37" t="s">
        <v>59</v>
      </c>
      <c r="C15" s="37" t="s">
        <v>60</v>
      </c>
      <c r="D15" s="37" t="s">
        <v>42</v>
      </c>
      <c r="E15" s="37">
        <v>25</v>
      </c>
      <c r="F15" s="32">
        <f t="shared" si="0"/>
        <v>25000</v>
      </c>
      <c r="H15" s="29" t="s">
        <v>61</v>
      </c>
      <c r="I15" s="35"/>
    </row>
    <row r="16" spans="1:9" s="33" customFormat="1" ht="24" customHeight="1" x14ac:dyDescent="0.25">
      <c r="A16" s="36">
        <v>13</v>
      </c>
      <c r="B16" s="37" t="s">
        <v>62</v>
      </c>
      <c r="C16" s="37" t="s">
        <v>63</v>
      </c>
      <c r="D16" s="37" t="s">
        <v>42</v>
      </c>
      <c r="E16" s="37">
        <v>8</v>
      </c>
      <c r="F16" s="32">
        <f t="shared" si="0"/>
        <v>8000</v>
      </c>
      <c r="H16" s="39">
        <f>SUMIF(F4:F17,"&gt;10000")</f>
        <v>116000</v>
      </c>
      <c r="I16" s="35"/>
    </row>
    <row r="17" spans="1:9" s="33" customFormat="1" ht="24" customHeight="1" thickBot="1" x14ac:dyDescent="0.3">
      <c r="A17" s="40">
        <v>14</v>
      </c>
      <c r="B17" s="41" t="s">
        <v>64</v>
      </c>
      <c r="C17" s="41" t="s">
        <v>65</v>
      </c>
      <c r="D17" s="41" t="s">
        <v>37</v>
      </c>
      <c r="E17" s="41">
        <v>9</v>
      </c>
      <c r="F17" s="32">
        <f t="shared" si="0"/>
        <v>9000</v>
      </c>
      <c r="I17" s="35"/>
    </row>
    <row r="18" spans="1:9" ht="34.5" customHeight="1" thickTop="1" x14ac:dyDescent="0.25">
      <c r="F18" s="42"/>
    </row>
    <row r="19" spans="1:9" x14ac:dyDescent="0.25">
      <c r="A19" t="s">
        <v>75</v>
      </c>
    </row>
    <row r="20" spans="1:9" x14ac:dyDescent="0.25">
      <c r="A20" s="45" t="s">
        <v>76</v>
      </c>
    </row>
    <row r="21" spans="1:9" x14ac:dyDescent="0.25">
      <c r="A21" s="45" t="s">
        <v>80</v>
      </c>
    </row>
  </sheetData>
  <mergeCells count="2">
    <mergeCell ref="A1:F1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abSelected="1" workbookViewId="0">
      <selection activeCell="I12" sqref="I12"/>
    </sheetView>
  </sheetViews>
  <sheetFormatPr defaultRowHeight="15" x14ac:dyDescent="0.25"/>
  <cols>
    <col min="1" max="1" width="27.85546875" customWidth="1"/>
    <col min="2" max="2" width="14.140625" customWidth="1"/>
    <col min="3" max="3" width="17.5703125" customWidth="1"/>
    <col min="4" max="4" width="21.28515625" customWidth="1"/>
    <col min="5" max="5" width="15.28515625" customWidth="1"/>
    <col min="6" max="6" width="14.140625" customWidth="1"/>
    <col min="257" max="257" width="27.85546875" customWidth="1"/>
    <col min="258" max="258" width="14.140625" customWidth="1"/>
    <col min="259" max="259" width="17.5703125" customWidth="1"/>
    <col min="260" max="260" width="21.28515625" customWidth="1"/>
    <col min="261" max="261" width="15.28515625" customWidth="1"/>
    <col min="262" max="262" width="14.140625" customWidth="1"/>
    <col min="513" max="513" width="27.85546875" customWidth="1"/>
    <col min="514" max="514" width="14.140625" customWidth="1"/>
    <col min="515" max="515" width="17.5703125" customWidth="1"/>
    <col min="516" max="516" width="21.28515625" customWidth="1"/>
    <col min="517" max="517" width="15.28515625" customWidth="1"/>
    <col min="518" max="518" width="14.140625" customWidth="1"/>
    <col min="769" max="769" width="27.85546875" customWidth="1"/>
    <col min="770" max="770" width="14.140625" customWidth="1"/>
    <col min="771" max="771" width="17.5703125" customWidth="1"/>
    <col min="772" max="772" width="21.28515625" customWidth="1"/>
    <col min="773" max="773" width="15.28515625" customWidth="1"/>
    <col min="774" max="774" width="14.140625" customWidth="1"/>
    <col min="1025" max="1025" width="27.85546875" customWidth="1"/>
    <col min="1026" max="1026" width="14.140625" customWidth="1"/>
    <col min="1027" max="1027" width="17.5703125" customWidth="1"/>
    <col min="1028" max="1028" width="21.28515625" customWidth="1"/>
    <col min="1029" max="1029" width="15.28515625" customWidth="1"/>
    <col min="1030" max="1030" width="14.140625" customWidth="1"/>
    <col min="1281" max="1281" width="27.85546875" customWidth="1"/>
    <col min="1282" max="1282" width="14.140625" customWidth="1"/>
    <col min="1283" max="1283" width="17.5703125" customWidth="1"/>
    <col min="1284" max="1284" width="21.28515625" customWidth="1"/>
    <col min="1285" max="1285" width="15.28515625" customWidth="1"/>
    <col min="1286" max="1286" width="14.140625" customWidth="1"/>
    <col min="1537" max="1537" width="27.85546875" customWidth="1"/>
    <col min="1538" max="1538" width="14.140625" customWidth="1"/>
    <col min="1539" max="1539" width="17.5703125" customWidth="1"/>
    <col min="1540" max="1540" width="21.28515625" customWidth="1"/>
    <col min="1541" max="1541" width="15.28515625" customWidth="1"/>
    <col min="1542" max="1542" width="14.140625" customWidth="1"/>
    <col min="1793" max="1793" width="27.85546875" customWidth="1"/>
    <col min="1794" max="1794" width="14.140625" customWidth="1"/>
    <col min="1795" max="1795" width="17.5703125" customWidth="1"/>
    <col min="1796" max="1796" width="21.28515625" customWidth="1"/>
    <col min="1797" max="1797" width="15.28515625" customWidth="1"/>
    <col min="1798" max="1798" width="14.140625" customWidth="1"/>
    <col min="2049" max="2049" width="27.85546875" customWidth="1"/>
    <col min="2050" max="2050" width="14.140625" customWidth="1"/>
    <col min="2051" max="2051" width="17.5703125" customWidth="1"/>
    <col min="2052" max="2052" width="21.28515625" customWidth="1"/>
    <col min="2053" max="2053" width="15.28515625" customWidth="1"/>
    <col min="2054" max="2054" width="14.140625" customWidth="1"/>
    <col min="2305" max="2305" width="27.85546875" customWidth="1"/>
    <col min="2306" max="2306" width="14.140625" customWidth="1"/>
    <col min="2307" max="2307" width="17.5703125" customWidth="1"/>
    <col min="2308" max="2308" width="21.28515625" customWidth="1"/>
    <col min="2309" max="2309" width="15.28515625" customWidth="1"/>
    <col min="2310" max="2310" width="14.140625" customWidth="1"/>
    <col min="2561" max="2561" width="27.85546875" customWidth="1"/>
    <col min="2562" max="2562" width="14.140625" customWidth="1"/>
    <col min="2563" max="2563" width="17.5703125" customWidth="1"/>
    <col min="2564" max="2564" width="21.28515625" customWidth="1"/>
    <col min="2565" max="2565" width="15.28515625" customWidth="1"/>
    <col min="2566" max="2566" width="14.140625" customWidth="1"/>
    <col min="2817" max="2817" width="27.85546875" customWidth="1"/>
    <col min="2818" max="2818" width="14.140625" customWidth="1"/>
    <col min="2819" max="2819" width="17.5703125" customWidth="1"/>
    <col min="2820" max="2820" width="21.28515625" customWidth="1"/>
    <col min="2821" max="2821" width="15.28515625" customWidth="1"/>
    <col min="2822" max="2822" width="14.140625" customWidth="1"/>
    <col min="3073" max="3073" width="27.85546875" customWidth="1"/>
    <col min="3074" max="3074" width="14.140625" customWidth="1"/>
    <col min="3075" max="3075" width="17.5703125" customWidth="1"/>
    <col min="3076" max="3076" width="21.28515625" customWidth="1"/>
    <col min="3077" max="3077" width="15.28515625" customWidth="1"/>
    <col min="3078" max="3078" width="14.140625" customWidth="1"/>
    <col min="3329" max="3329" width="27.85546875" customWidth="1"/>
    <col min="3330" max="3330" width="14.140625" customWidth="1"/>
    <col min="3331" max="3331" width="17.5703125" customWidth="1"/>
    <col min="3332" max="3332" width="21.28515625" customWidth="1"/>
    <col min="3333" max="3333" width="15.28515625" customWidth="1"/>
    <col min="3334" max="3334" width="14.140625" customWidth="1"/>
    <col min="3585" max="3585" width="27.85546875" customWidth="1"/>
    <col min="3586" max="3586" width="14.140625" customWidth="1"/>
    <col min="3587" max="3587" width="17.5703125" customWidth="1"/>
    <col min="3588" max="3588" width="21.28515625" customWidth="1"/>
    <col min="3589" max="3589" width="15.28515625" customWidth="1"/>
    <col min="3590" max="3590" width="14.140625" customWidth="1"/>
    <col min="3841" max="3841" width="27.85546875" customWidth="1"/>
    <col min="3842" max="3842" width="14.140625" customWidth="1"/>
    <col min="3843" max="3843" width="17.5703125" customWidth="1"/>
    <col min="3844" max="3844" width="21.28515625" customWidth="1"/>
    <col min="3845" max="3845" width="15.28515625" customWidth="1"/>
    <col min="3846" max="3846" width="14.140625" customWidth="1"/>
    <col min="4097" max="4097" width="27.85546875" customWidth="1"/>
    <col min="4098" max="4098" width="14.140625" customWidth="1"/>
    <col min="4099" max="4099" width="17.5703125" customWidth="1"/>
    <col min="4100" max="4100" width="21.28515625" customWidth="1"/>
    <col min="4101" max="4101" width="15.28515625" customWidth="1"/>
    <col min="4102" max="4102" width="14.140625" customWidth="1"/>
    <col min="4353" max="4353" width="27.85546875" customWidth="1"/>
    <col min="4354" max="4354" width="14.140625" customWidth="1"/>
    <col min="4355" max="4355" width="17.5703125" customWidth="1"/>
    <col min="4356" max="4356" width="21.28515625" customWidth="1"/>
    <col min="4357" max="4357" width="15.28515625" customWidth="1"/>
    <col min="4358" max="4358" width="14.140625" customWidth="1"/>
    <col min="4609" max="4609" width="27.85546875" customWidth="1"/>
    <col min="4610" max="4610" width="14.140625" customWidth="1"/>
    <col min="4611" max="4611" width="17.5703125" customWidth="1"/>
    <col min="4612" max="4612" width="21.28515625" customWidth="1"/>
    <col min="4613" max="4613" width="15.28515625" customWidth="1"/>
    <col min="4614" max="4614" width="14.140625" customWidth="1"/>
    <col min="4865" max="4865" width="27.85546875" customWidth="1"/>
    <col min="4866" max="4866" width="14.140625" customWidth="1"/>
    <col min="4867" max="4867" width="17.5703125" customWidth="1"/>
    <col min="4868" max="4868" width="21.28515625" customWidth="1"/>
    <col min="4869" max="4869" width="15.28515625" customWidth="1"/>
    <col min="4870" max="4870" width="14.140625" customWidth="1"/>
    <col min="5121" max="5121" width="27.85546875" customWidth="1"/>
    <col min="5122" max="5122" width="14.140625" customWidth="1"/>
    <col min="5123" max="5123" width="17.5703125" customWidth="1"/>
    <col min="5124" max="5124" width="21.28515625" customWidth="1"/>
    <col min="5125" max="5125" width="15.28515625" customWidth="1"/>
    <col min="5126" max="5126" width="14.140625" customWidth="1"/>
    <col min="5377" max="5377" width="27.85546875" customWidth="1"/>
    <col min="5378" max="5378" width="14.140625" customWidth="1"/>
    <col min="5379" max="5379" width="17.5703125" customWidth="1"/>
    <col min="5380" max="5380" width="21.28515625" customWidth="1"/>
    <col min="5381" max="5381" width="15.28515625" customWidth="1"/>
    <col min="5382" max="5382" width="14.140625" customWidth="1"/>
    <col min="5633" max="5633" width="27.85546875" customWidth="1"/>
    <col min="5634" max="5634" width="14.140625" customWidth="1"/>
    <col min="5635" max="5635" width="17.5703125" customWidth="1"/>
    <col min="5636" max="5636" width="21.28515625" customWidth="1"/>
    <col min="5637" max="5637" width="15.28515625" customWidth="1"/>
    <col min="5638" max="5638" width="14.140625" customWidth="1"/>
    <col min="5889" max="5889" width="27.85546875" customWidth="1"/>
    <col min="5890" max="5890" width="14.140625" customWidth="1"/>
    <col min="5891" max="5891" width="17.5703125" customWidth="1"/>
    <col min="5892" max="5892" width="21.28515625" customWidth="1"/>
    <col min="5893" max="5893" width="15.28515625" customWidth="1"/>
    <col min="5894" max="5894" width="14.140625" customWidth="1"/>
    <col min="6145" max="6145" width="27.85546875" customWidth="1"/>
    <col min="6146" max="6146" width="14.140625" customWidth="1"/>
    <col min="6147" max="6147" width="17.5703125" customWidth="1"/>
    <col min="6148" max="6148" width="21.28515625" customWidth="1"/>
    <col min="6149" max="6149" width="15.28515625" customWidth="1"/>
    <col min="6150" max="6150" width="14.140625" customWidth="1"/>
    <col min="6401" max="6401" width="27.85546875" customWidth="1"/>
    <col min="6402" max="6402" width="14.140625" customWidth="1"/>
    <col min="6403" max="6403" width="17.5703125" customWidth="1"/>
    <col min="6404" max="6404" width="21.28515625" customWidth="1"/>
    <col min="6405" max="6405" width="15.28515625" customWidth="1"/>
    <col min="6406" max="6406" width="14.140625" customWidth="1"/>
    <col min="6657" max="6657" width="27.85546875" customWidth="1"/>
    <col min="6658" max="6658" width="14.140625" customWidth="1"/>
    <col min="6659" max="6659" width="17.5703125" customWidth="1"/>
    <col min="6660" max="6660" width="21.28515625" customWidth="1"/>
    <col min="6661" max="6661" width="15.28515625" customWidth="1"/>
    <col min="6662" max="6662" width="14.140625" customWidth="1"/>
    <col min="6913" max="6913" width="27.85546875" customWidth="1"/>
    <col min="6914" max="6914" width="14.140625" customWidth="1"/>
    <col min="6915" max="6915" width="17.5703125" customWidth="1"/>
    <col min="6916" max="6916" width="21.28515625" customWidth="1"/>
    <col min="6917" max="6917" width="15.28515625" customWidth="1"/>
    <col min="6918" max="6918" width="14.140625" customWidth="1"/>
    <col min="7169" max="7169" width="27.85546875" customWidth="1"/>
    <col min="7170" max="7170" width="14.140625" customWidth="1"/>
    <col min="7171" max="7171" width="17.5703125" customWidth="1"/>
    <col min="7172" max="7172" width="21.28515625" customWidth="1"/>
    <col min="7173" max="7173" width="15.28515625" customWidth="1"/>
    <col min="7174" max="7174" width="14.140625" customWidth="1"/>
    <col min="7425" max="7425" width="27.85546875" customWidth="1"/>
    <col min="7426" max="7426" width="14.140625" customWidth="1"/>
    <col min="7427" max="7427" width="17.5703125" customWidth="1"/>
    <col min="7428" max="7428" width="21.28515625" customWidth="1"/>
    <col min="7429" max="7429" width="15.28515625" customWidth="1"/>
    <col min="7430" max="7430" width="14.140625" customWidth="1"/>
    <col min="7681" max="7681" width="27.85546875" customWidth="1"/>
    <col min="7682" max="7682" width="14.140625" customWidth="1"/>
    <col min="7683" max="7683" width="17.5703125" customWidth="1"/>
    <col min="7684" max="7684" width="21.28515625" customWidth="1"/>
    <col min="7685" max="7685" width="15.28515625" customWidth="1"/>
    <col min="7686" max="7686" width="14.140625" customWidth="1"/>
    <col min="7937" max="7937" width="27.85546875" customWidth="1"/>
    <col min="7938" max="7938" width="14.140625" customWidth="1"/>
    <col min="7939" max="7939" width="17.5703125" customWidth="1"/>
    <col min="7940" max="7940" width="21.28515625" customWidth="1"/>
    <col min="7941" max="7941" width="15.28515625" customWidth="1"/>
    <col min="7942" max="7942" width="14.140625" customWidth="1"/>
    <col min="8193" max="8193" width="27.85546875" customWidth="1"/>
    <col min="8194" max="8194" width="14.140625" customWidth="1"/>
    <col min="8195" max="8195" width="17.5703125" customWidth="1"/>
    <col min="8196" max="8196" width="21.28515625" customWidth="1"/>
    <col min="8197" max="8197" width="15.28515625" customWidth="1"/>
    <col min="8198" max="8198" width="14.140625" customWidth="1"/>
    <col min="8449" max="8449" width="27.85546875" customWidth="1"/>
    <col min="8450" max="8450" width="14.140625" customWidth="1"/>
    <col min="8451" max="8451" width="17.5703125" customWidth="1"/>
    <col min="8452" max="8452" width="21.28515625" customWidth="1"/>
    <col min="8453" max="8453" width="15.28515625" customWidth="1"/>
    <col min="8454" max="8454" width="14.140625" customWidth="1"/>
    <col min="8705" max="8705" width="27.85546875" customWidth="1"/>
    <col min="8706" max="8706" width="14.140625" customWidth="1"/>
    <col min="8707" max="8707" width="17.5703125" customWidth="1"/>
    <col min="8708" max="8708" width="21.28515625" customWidth="1"/>
    <col min="8709" max="8709" width="15.28515625" customWidth="1"/>
    <col min="8710" max="8710" width="14.140625" customWidth="1"/>
    <col min="8961" max="8961" width="27.85546875" customWidth="1"/>
    <col min="8962" max="8962" width="14.140625" customWidth="1"/>
    <col min="8963" max="8963" width="17.5703125" customWidth="1"/>
    <col min="8964" max="8964" width="21.28515625" customWidth="1"/>
    <col min="8965" max="8965" width="15.28515625" customWidth="1"/>
    <col min="8966" max="8966" width="14.140625" customWidth="1"/>
    <col min="9217" max="9217" width="27.85546875" customWidth="1"/>
    <col min="9218" max="9218" width="14.140625" customWidth="1"/>
    <col min="9219" max="9219" width="17.5703125" customWidth="1"/>
    <col min="9220" max="9220" width="21.28515625" customWidth="1"/>
    <col min="9221" max="9221" width="15.28515625" customWidth="1"/>
    <col min="9222" max="9222" width="14.140625" customWidth="1"/>
    <col min="9473" max="9473" width="27.85546875" customWidth="1"/>
    <col min="9474" max="9474" width="14.140625" customWidth="1"/>
    <col min="9475" max="9475" width="17.5703125" customWidth="1"/>
    <col min="9476" max="9476" width="21.28515625" customWidth="1"/>
    <col min="9477" max="9477" width="15.28515625" customWidth="1"/>
    <col min="9478" max="9478" width="14.140625" customWidth="1"/>
    <col min="9729" max="9729" width="27.85546875" customWidth="1"/>
    <col min="9730" max="9730" width="14.140625" customWidth="1"/>
    <col min="9731" max="9731" width="17.5703125" customWidth="1"/>
    <col min="9732" max="9732" width="21.28515625" customWidth="1"/>
    <col min="9733" max="9733" width="15.28515625" customWidth="1"/>
    <col min="9734" max="9734" width="14.140625" customWidth="1"/>
    <col min="9985" max="9985" width="27.85546875" customWidth="1"/>
    <col min="9986" max="9986" width="14.140625" customWidth="1"/>
    <col min="9987" max="9987" width="17.5703125" customWidth="1"/>
    <col min="9988" max="9988" width="21.28515625" customWidth="1"/>
    <col min="9989" max="9989" width="15.28515625" customWidth="1"/>
    <col min="9990" max="9990" width="14.140625" customWidth="1"/>
    <col min="10241" max="10241" width="27.85546875" customWidth="1"/>
    <col min="10242" max="10242" width="14.140625" customWidth="1"/>
    <col min="10243" max="10243" width="17.5703125" customWidth="1"/>
    <col min="10244" max="10244" width="21.28515625" customWidth="1"/>
    <col min="10245" max="10245" width="15.28515625" customWidth="1"/>
    <col min="10246" max="10246" width="14.140625" customWidth="1"/>
    <col min="10497" max="10497" width="27.85546875" customWidth="1"/>
    <col min="10498" max="10498" width="14.140625" customWidth="1"/>
    <col min="10499" max="10499" width="17.5703125" customWidth="1"/>
    <col min="10500" max="10500" width="21.28515625" customWidth="1"/>
    <col min="10501" max="10501" width="15.28515625" customWidth="1"/>
    <col min="10502" max="10502" width="14.140625" customWidth="1"/>
    <col min="10753" max="10753" width="27.85546875" customWidth="1"/>
    <col min="10754" max="10754" width="14.140625" customWidth="1"/>
    <col min="10755" max="10755" width="17.5703125" customWidth="1"/>
    <col min="10756" max="10756" width="21.28515625" customWidth="1"/>
    <col min="10757" max="10757" width="15.28515625" customWidth="1"/>
    <col min="10758" max="10758" width="14.140625" customWidth="1"/>
    <col min="11009" max="11009" width="27.85546875" customWidth="1"/>
    <col min="11010" max="11010" width="14.140625" customWidth="1"/>
    <col min="11011" max="11011" width="17.5703125" customWidth="1"/>
    <col min="11012" max="11012" width="21.28515625" customWidth="1"/>
    <col min="11013" max="11013" width="15.28515625" customWidth="1"/>
    <col min="11014" max="11014" width="14.140625" customWidth="1"/>
    <col min="11265" max="11265" width="27.85546875" customWidth="1"/>
    <col min="11266" max="11266" width="14.140625" customWidth="1"/>
    <col min="11267" max="11267" width="17.5703125" customWidth="1"/>
    <col min="11268" max="11268" width="21.28515625" customWidth="1"/>
    <col min="11269" max="11269" width="15.28515625" customWidth="1"/>
    <col min="11270" max="11270" width="14.140625" customWidth="1"/>
    <col min="11521" max="11521" width="27.85546875" customWidth="1"/>
    <col min="11522" max="11522" width="14.140625" customWidth="1"/>
    <col min="11523" max="11523" width="17.5703125" customWidth="1"/>
    <col min="11524" max="11524" width="21.28515625" customWidth="1"/>
    <col min="11525" max="11525" width="15.28515625" customWidth="1"/>
    <col min="11526" max="11526" width="14.140625" customWidth="1"/>
    <col min="11777" max="11777" width="27.85546875" customWidth="1"/>
    <col min="11778" max="11778" width="14.140625" customWidth="1"/>
    <col min="11779" max="11779" width="17.5703125" customWidth="1"/>
    <col min="11780" max="11780" width="21.28515625" customWidth="1"/>
    <col min="11781" max="11781" width="15.28515625" customWidth="1"/>
    <col min="11782" max="11782" width="14.140625" customWidth="1"/>
    <col min="12033" max="12033" width="27.85546875" customWidth="1"/>
    <col min="12034" max="12034" width="14.140625" customWidth="1"/>
    <col min="12035" max="12035" width="17.5703125" customWidth="1"/>
    <col min="12036" max="12036" width="21.28515625" customWidth="1"/>
    <col min="12037" max="12037" width="15.28515625" customWidth="1"/>
    <col min="12038" max="12038" width="14.140625" customWidth="1"/>
    <col min="12289" max="12289" width="27.85546875" customWidth="1"/>
    <col min="12290" max="12290" width="14.140625" customWidth="1"/>
    <col min="12291" max="12291" width="17.5703125" customWidth="1"/>
    <col min="12292" max="12292" width="21.28515625" customWidth="1"/>
    <col min="12293" max="12293" width="15.28515625" customWidth="1"/>
    <col min="12294" max="12294" width="14.140625" customWidth="1"/>
    <col min="12545" max="12545" width="27.85546875" customWidth="1"/>
    <col min="12546" max="12546" width="14.140625" customWidth="1"/>
    <col min="12547" max="12547" width="17.5703125" customWidth="1"/>
    <col min="12548" max="12548" width="21.28515625" customWidth="1"/>
    <col min="12549" max="12549" width="15.28515625" customWidth="1"/>
    <col min="12550" max="12550" width="14.140625" customWidth="1"/>
    <col min="12801" max="12801" width="27.85546875" customWidth="1"/>
    <col min="12802" max="12802" width="14.140625" customWidth="1"/>
    <col min="12803" max="12803" width="17.5703125" customWidth="1"/>
    <col min="12804" max="12804" width="21.28515625" customWidth="1"/>
    <col min="12805" max="12805" width="15.28515625" customWidth="1"/>
    <col min="12806" max="12806" width="14.140625" customWidth="1"/>
    <col min="13057" max="13057" width="27.85546875" customWidth="1"/>
    <col min="13058" max="13058" width="14.140625" customWidth="1"/>
    <col min="13059" max="13059" width="17.5703125" customWidth="1"/>
    <col min="13060" max="13060" width="21.28515625" customWidth="1"/>
    <col min="13061" max="13061" width="15.28515625" customWidth="1"/>
    <col min="13062" max="13062" width="14.140625" customWidth="1"/>
    <col min="13313" max="13313" width="27.85546875" customWidth="1"/>
    <col min="13314" max="13314" width="14.140625" customWidth="1"/>
    <col min="13315" max="13315" width="17.5703125" customWidth="1"/>
    <col min="13316" max="13316" width="21.28515625" customWidth="1"/>
    <col min="13317" max="13317" width="15.28515625" customWidth="1"/>
    <col min="13318" max="13318" width="14.140625" customWidth="1"/>
    <col min="13569" max="13569" width="27.85546875" customWidth="1"/>
    <col min="13570" max="13570" width="14.140625" customWidth="1"/>
    <col min="13571" max="13571" width="17.5703125" customWidth="1"/>
    <col min="13572" max="13572" width="21.28515625" customWidth="1"/>
    <col min="13573" max="13573" width="15.28515625" customWidth="1"/>
    <col min="13574" max="13574" width="14.140625" customWidth="1"/>
    <col min="13825" max="13825" width="27.85546875" customWidth="1"/>
    <col min="13826" max="13826" width="14.140625" customWidth="1"/>
    <col min="13827" max="13827" width="17.5703125" customWidth="1"/>
    <col min="13828" max="13828" width="21.28515625" customWidth="1"/>
    <col min="13829" max="13829" width="15.28515625" customWidth="1"/>
    <col min="13830" max="13830" width="14.140625" customWidth="1"/>
    <col min="14081" max="14081" width="27.85546875" customWidth="1"/>
    <col min="14082" max="14082" width="14.140625" customWidth="1"/>
    <col min="14083" max="14083" width="17.5703125" customWidth="1"/>
    <col min="14084" max="14084" width="21.28515625" customWidth="1"/>
    <col min="14085" max="14085" width="15.28515625" customWidth="1"/>
    <col min="14086" max="14086" width="14.140625" customWidth="1"/>
    <col min="14337" max="14337" width="27.85546875" customWidth="1"/>
    <col min="14338" max="14338" width="14.140625" customWidth="1"/>
    <col min="14339" max="14339" width="17.5703125" customWidth="1"/>
    <col min="14340" max="14340" width="21.28515625" customWidth="1"/>
    <col min="14341" max="14341" width="15.28515625" customWidth="1"/>
    <col min="14342" max="14342" width="14.140625" customWidth="1"/>
    <col min="14593" max="14593" width="27.85546875" customWidth="1"/>
    <col min="14594" max="14594" width="14.140625" customWidth="1"/>
    <col min="14595" max="14595" width="17.5703125" customWidth="1"/>
    <col min="14596" max="14596" width="21.28515625" customWidth="1"/>
    <col min="14597" max="14597" width="15.28515625" customWidth="1"/>
    <col min="14598" max="14598" width="14.140625" customWidth="1"/>
    <col min="14849" max="14849" width="27.85546875" customWidth="1"/>
    <col min="14850" max="14850" width="14.140625" customWidth="1"/>
    <col min="14851" max="14851" width="17.5703125" customWidth="1"/>
    <col min="14852" max="14852" width="21.28515625" customWidth="1"/>
    <col min="14853" max="14853" width="15.28515625" customWidth="1"/>
    <col min="14854" max="14854" width="14.140625" customWidth="1"/>
    <col min="15105" max="15105" width="27.85546875" customWidth="1"/>
    <col min="15106" max="15106" width="14.140625" customWidth="1"/>
    <col min="15107" max="15107" width="17.5703125" customWidth="1"/>
    <col min="15108" max="15108" width="21.28515625" customWidth="1"/>
    <col min="15109" max="15109" width="15.28515625" customWidth="1"/>
    <col min="15110" max="15110" width="14.140625" customWidth="1"/>
    <col min="15361" max="15361" width="27.85546875" customWidth="1"/>
    <col min="15362" max="15362" width="14.140625" customWidth="1"/>
    <col min="15363" max="15363" width="17.5703125" customWidth="1"/>
    <col min="15364" max="15364" width="21.28515625" customWidth="1"/>
    <col min="15365" max="15365" width="15.28515625" customWidth="1"/>
    <col min="15366" max="15366" width="14.140625" customWidth="1"/>
    <col min="15617" max="15617" width="27.85546875" customWidth="1"/>
    <col min="15618" max="15618" width="14.140625" customWidth="1"/>
    <col min="15619" max="15619" width="17.5703125" customWidth="1"/>
    <col min="15620" max="15620" width="21.28515625" customWidth="1"/>
    <col min="15621" max="15621" width="15.28515625" customWidth="1"/>
    <col min="15622" max="15622" width="14.140625" customWidth="1"/>
    <col min="15873" max="15873" width="27.85546875" customWidth="1"/>
    <col min="15874" max="15874" width="14.140625" customWidth="1"/>
    <col min="15875" max="15875" width="17.5703125" customWidth="1"/>
    <col min="15876" max="15876" width="21.28515625" customWidth="1"/>
    <col min="15877" max="15877" width="15.28515625" customWidth="1"/>
    <col min="15878" max="15878" width="14.140625" customWidth="1"/>
    <col min="16129" max="16129" width="27.85546875" customWidth="1"/>
    <col min="16130" max="16130" width="14.140625" customWidth="1"/>
    <col min="16131" max="16131" width="17.5703125" customWidth="1"/>
    <col min="16132" max="16132" width="21.28515625" customWidth="1"/>
    <col min="16133" max="16133" width="15.28515625" customWidth="1"/>
    <col min="16134" max="16134" width="14.140625" customWidth="1"/>
  </cols>
  <sheetData>
    <row r="1" spans="1:6" ht="31.5" thickTop="1" thickBot="1" x14ac:dyDescent="0.3">
      <c r="A1" s="3" t="s">
        <v>8</v>
      </c>
      <c r="B1" s="3" t="s">
        <v>9</v>
      </c>
      <c r="C1" s="4" t="s">
        <v>10</v>
      </c>
      <c r="D1" s="4" t="s">
        <v>82</v>
      </c>
      <c r="E1" s="3" t="s">
        <v>11</v>
      </c>
      <c r="F1" s="3" t="s">
        <v>12</v>
      </c>
    </row>
    <row r="2" spans="1:6" ht="15.75" thickTop="1" x14ac:dyDescent="0.25">
      <c r="A2" s="5" t="s">
        <v>13</v>
      </c>
      <c r="B2" s="5" t="s">
        <v>14</v>
      </c>
      <c r="C2" s="5">
        <v>2</v>
      </c>
      <c r="D2" s="5">
        <v>25</v>
      </c>
      <c r="E2" s="48">
        <f>(D2-C2)/D2</f>
        <v>0.92</v>
      </c>
      <c r="F2" s="6">
        <f>$F$11*E2</f>
        <v>13.8</v>
      </c>
    </row>
    <row r="3" spans="1:6" x14ac:dyDescent="0.25">
      <c r="A3" s="7" t="s">
        <v>15</v>
      </c>
      <c r="B3" s="7" t="s">
        <v>78</v>
      </c>
      <c r="C3" s="7">
        <v>3</v>
      </c>
      <c r="D3" s="7">
        <v>20</v>
      </c>
      <c r="E3" s="48">
        <f t="shared" ref="E3:E7" si="0">(D3-C3)/D3</f>
        <v>0.85</v>
      </c>
      <c r="F3" s="6">
        <f t="shared" ref="F3:F7" si="1">$F$11*E3</f>
        <v>12.75</v>
      </c>
    </row>
    <row r="4" spans="1:6" x14ac:dyDescent="0.25">
      <c r="A4" s="7" t="s">
        <v>16</v>
      </c>
      <c r="B4" s="8" t="s">
        <v>14</v>
      </c>
      <c r="C4" s="7">
        <v>10</v>
      </c>
      <c r="D4" s="7">
        <v>25</v>
      </c>
      <c r="E4" s="48">
        <f t="shared" si="0"/>
        <v>0.6</v>
      </c>
      <c r="F4" s="6">
        <f t="shared" si="1"/>
        <v>9</v>
      </c>
    </row>
    <row r="5" spans="1:6" x14ac:dyDescent="0.25">
      <c r="A5" s="7" t="s">
        <v>17</v>
      </c>
      <c r="B5" s="7" t="s">
        <v>78</v>
      </c>
      <c r="C5" s="7">
        <v>11</v>
      </c>
      <c r="D5" s="7">
        <v>20</v>
      </c>
      <c r="E5" s="48">
        <f t="shared" si="0"/>
        <v>0.45</v>
      </c>
      <c r="F5" s="6">
        <f t="shared" si="1"/>
        <v>6.75</v>
      </c>
    </row>
    <row r="6" spans="1:6" x14ac:dyDescent="0.25">
      <c r="A6" s="7" t="s">
        <v>18</v>
      </c>
      <c r="B6" s="7" t="s">
        <v>78</v>
      </c>
      <c r="C6" s="7">
        <v>0</v>
      </c>
      <c r="D6" s="7">
        <v>25</v>
      </c>
      <c r="E6" s="48">
        <f t="shared" si="0"/>
        <v>1</v>
      </c>
      <c r="F6" s="6">
        <f t="shared" si="1"/>
        <v>15</v>
      </c>
    </row>
    <row r="7" spans="1:6" ht="15.75" thickBot="1" x14ac:dyDescent="0.3">
      <c r="A7" s="9" t="s">
        <v>19</v>
      </c>
      <c r="B7" s="9" t="s">
        <v>78</v>
      </c>
      <c r="C7" s="9">
        <v>7</v>
      </c>
      <c r="D7" s="9">
        <v>20</v>
      </c>
      <c r="E7" s="48">
        <f t="shared" si="0"/>
        <v>0.65</v>
      </c>
      <c r="F7" s="6">
        <f t="shared" si="1"/>
        <v>9.75</v>
      </c>
    </row>
    <row r="8" spans="1:6" x14ac:dyDescent="0.25">
      <c r="A8" s="10"/>
      <c r="B8" s="10"/>
      <c r="C8" s="10"/>
      <c r="D8" s="10"/>
      <c r="E8" s="10"/>
      <c r="F8" s="10"/>
    </row>
    <row r="9" spans="1:6" x14ac:dyDescent="0.25">
      <c r="A9" s="10"/>
      <c r="B9" s="10"/>
      <c r="C9" s="10"/>
      <c r="D9" s="10"/>
      <c r="E9" s="10"/>
      <c r="F9" s="10"/>
    </row>
    <row r="10" spans="1:6" x14ac:dyDescent="0.25">
      <c r="A10" s="11"/>
      <c r="B10" s="10"/>
      <c r="C10" s="10"/>
      <c r="D10" s="10"/>
      <c r="E10" s="10"/>
      <c r="F10" s="10"/>
    </row>
    <row r="11" spans="1:6" x14ac:dyDescent="0.25">
      <c r="B11" s="10"/>
      <c r="C11" s="10"/>
      <c r="D11" s="10"/>
      <c r="E11" s="12" t="s">
        <v>20</v>
      </c>
      <c r="F11" s="13">
        <v>15</v>
      </c>
    </row>
    <row r="12" spans="1:6" x14ac:dyDescent="0.25">
      <c r="A12" s="14" t="s">
        <v>9</v>
      </c>
      <c r="B12" s="15" t="s">
        <v>21</v>
      </c>
      <c r="C12" s="10"/>
      <c r="D12" s="10"/>
      <c r="E12" s="10"/>
      <c r="F12" s="10"/>
    </row>
    <row r="13" spans="1:6" x14ac:dyDescent="0.25">
      <c r="A13" s="14" t="s">
        <v>14</v>
      </c>
      <c r="B13" s="16">
        <f>COUNTIF(B2:B7,"Крагујевац")</f>
        <v>2</v>
      </c>
      <c r="C13" s="10"/>
      <c r="D13" s="10"/>
      <c r="E13" s="10"/>
      <c r="F13" s="10"/>
    </row>
    <row r="14" spans="1:6" x14ac:dyDescent="0.25">
      <c r="A14" s="7" t="s">
        <v>78</v>
      </c>
      <c r="B14" s="16">
        <f>COUNTIF(B2:B7,"Нови Пазар")</f>
        <v>4</v>
      </c>
      <c r="C14" s="10"/>
      <c r="D14" s="10"/>
      <c r="E14" s="10"/>
      <c r="F14" s="10"/>
    </row>
    <row r="16" spans="1:6" x14ac:dyDescent="0.25">
      <c r="A16" t="s">
        <v>79</v>
      </c>
    </row>
    <row r="17" spans="1:1" x14ac:dyDescent="0.25">
      <c r="A17" s="11" t="s">
        <v>22</v>
      </c>
    </row>
    <row r="18" spans="1:1" x14ac:dyDescent="0.25">
      <c r="A18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Ukrasno bilje</vt:lpstr>
      <vt:lpstr>Zadatak2</vt:lpstr>
      <vt:lpstr>Zadatak3</vt:lpstr>
      <vt:lpstr>Zadatak4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</dc:creator>
  <cp:lastModifiedBy>krstic</cp:lastModifiedBy>
  <dcterms:created xsi:type="dcterms:W3CDTF">2012-05-04T21:32:57Z</dcterms:created>
  <dcterms:modified xsi:type="dcterms:W3CDTF">2019-03-08T11:42:19Z</dcterms:modified>
</cp:coreProperties>
</file>