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ilo\Dropbox\Mihailo\Ja asistent! xD\Softverski alati 1\2014_sa1_vezbe\sa1_excel\"/>
    </mc:Choice>
  </mc:AlternateContent>
  <bookViews>
    <workbookView xWindow="120" yWindow="105" windowWidth="15480" windowHeight="11640" activeTab="1"/>
  </bookViews>
  <sheets>
    <sheet name="Zadatak" sheetId="1" r:id="rId1"/>
    <sheet name="Tabela" sheetId="4" r:id="rId2"/>
  </sheets>
  <definedNames>
    <definedName name="dropdown1">#REF!</definedName>
  </definedNames>
  <calcPr calcId="152511"/>
</workbook>
</file>

<file path=xl/calcChain.xml><?xml version="1.0" encoding="utf-8"?>
<calcChain xmlns="http://schemas.openxmlformats.org/spreadsheetml/2006/main">
  <c r="M22" i="4" l="1"/>
  <c r="D18" i="4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D21" i="4"/>
  <c r="E21" i="4"/>
  <c r="F21" i="4"/>
  <c r="G21" i="4"/>
  <c r="H21" i="4"/>
  <c r="I21" i="4"/>
  <c r="D22" i="4"/>
  <c r="E22" i="4"/>
  <c r="F22" i="4"/>
  <c r="G22" i="4"/>
  <c r="H22" i="4"/>
  <c r="I22" i="4"/>
  <c r="D23" i="4"/>
  <c r="E23" i="4"/>
  <c r="F23" i="4"/>
  <c r="G23" i="4"/>
  <c r="H23" i="4"/>
  <c r="I23" i="4"/>
  <c r="D24" i="4"/>
  <c r="E24" i="4"/>
  <c r="F24" i="4"/>
  <c r="G24" i="4"/>
  <c r="H24" i="4"/>
  <c r="I24" i="4"/>
  <c r="D25" i="4"/>
  <c r="E25" i="4"/>
  <c r="F25" i="4"/>
  <c r="G25" i="4"/>
  <c r="H25" i="4"/>
  <c r="I25" i="4"/>
  <c r="E17" i="4"/>
  <c r="E26" i="4" s="1"/>
  <c r="F17" i="4"/>
  <c r="F26" i="4" s="1"/>
  <c r="G17" i="4"/>
  <c r="G26" i="4" s="1"/>
  <c r="H17" i="4"/>
  <c r="H26" i="4" s="1"/>
  <c r="I17" i="4"/>
  <c r="I26" i="4" s="1"/>
  <c r="D17" i="4"/>
  <c r="D26" i="4" s="1"/>
  <c r="Q6" i="4"/>
  <c r="Q8" i="4"/>
  <c r="Q10" i="4"/>
  <c r="Q12" i="4"/>
  <c r="P5" i="4"/>
  <c r="Q5" i="4" s="1"/>
  <c r="P6" i="4"/>
  <c r="P7" i="4"/>
  <c r="Q7" i="4" s="1"/>
  <c r="P8" i="4"/>
  <c r="P9" i="4"/>
  <c r="Q9" i="4" s="1"/>
  <c r="P10" i="4"/>
  <c r="P11" i="4"/>
  <c r="Q11" i="4" s="1"/>
  <c r="P12" i="4"/>
  <c r="P4" i="4"/>
  <c r="Q4" i="4" s="1"/>
  <c r="M16" i="4"/>
  <c r="E13" i="4"/>
  <c r="F13" i="4"/>
  <c r="G13" i="4"/>
  <c r="H13" i="4"/>
  <c r="I13" i="4"/>
  <c r="D13" i="4"/>
  <c r="M5" i="4"/>
  <c r="M6" i="4"/>
  <c r="M7" i="4"/>
  <c r="M8" i="4"/>
  <c r="M9" i="4"/>
  <c r="M10" i="4"/>
  <c r="M11" i="4"/>
  <c r="M12" i="4"/>
  <c r="M4" i="4"/>
  <c r="L5" i="4"/>
  <c r="L6" i="4"/>
  <c r="L7" i="4"/>
  <c r="L8" i="4"/>
  <c r="L9" i="4"/>
  <c r="L10" i="4"/>
  <c r="L11" i="4"/>
  <c r="L12" i="4"/>
  <c r="L4" i="4"/>
  <c r="K5" i="4"/>
  <c r="K6" i="4"/>
  <c r="K7" i="4"/>
  <c r="K8" i="4"/>
  <c r="K9" i="4"/>
  <c r="K10" i="4"/>
  <c r="K11" i="4"/>
  <c r="K12" i="4"/>
  <c r="K4" i="4"/>
  <c r="J5" i="4"/>
  <c r="N5" i="4" s="1"/>
  <c r="J6" i="4"/>
  <c r="N6" i="4" s="1"/>
  <c r="J7" i="4"/>
  <c r="N7" i="4" s="1"/>
  <c r="J8" i="4"/>
  <c r="N8" i="4" s="1"/>
  <c r="J9" i="4"/>
  <c r="N9" i="4" s="1"/>
  <c r="J10" i="4"/>
  <c r="N10" i="4" s="1"/>
  <c r="J11" i="4"/>
  <c r="N11" i="4" s="1"/>
  <c r="J12" i="4"/>
  <c r="N12" i="4" s="1"/>
  <c r="J4" i="4"/>
  <c r="N4" i="4" s="1"/>
  <c r="C27" i="4" l="1"/>
  <c r="L2" i="4"/>
  <c r="O12" i="4" s="1"/>
  <c r="C13" i="4"/>
  <c r="D14" i="4" s="1"/>
  <c r="L13" i="4"/>
  <c r="M17" i="4" s="1"/>
  <c r="N13" i="4"/>
  <c r="M18" i="4" l="1"/>
  <c r="M20" i="4"/>
  <c r="M21" i="4" s="1"/>
  <c r="E14" i="4"/>
  <c r="H14" i="4"/>
  <c r="M19" i="4"/>
  <c r="O7" i="4"/>
  <c r="O11" i="4"/>
  <c r="O6" i="4"/>
  <c r="O10" i="4"/>
  <c r="I14" i="4"/>
  <c r="O5" i="4"/>
  <c r="O9" i="4"/>
  <c r="O4" i="4"/>
  <c r="O8" i="4"/>
  <c r="G14" i="4"/>
  <c r="F14" i="4"/>
</calcChain>
</file>

<file path=xl/sharedStrings.xml><?xml version="1.0" encoding="utf-8"?>
<sst xmlns="http://schemas.openxmlformats.org/spreadsheetml/2006/main" count="68" uniqueCount="37">
  <si>
    <t>SOBE</t>
  </si>
  <si>
    <t>Soba 1</t>
  </si>
  <si>
    <t>Soba 2</t>
  </si>
  <si>
    <t>Soba 3</t>
  </si>
  <si>
    <t>CENE</t>
  </si>
  <si>
    <t>Soba 21</t>
  </si>
  <si>
    <t>Soba 22</t>
  </si>
  <si>
    <t>Soba 23</t>
  </si>
  <si>
    <t>Soba 11</t>
  </si>
  <si>
    <t>Soba 12</t>
  </si>
  <si>
    <t>Soba 13</t>
  </si>
  <si>
    <t>x</t>
  </si>
  <si>
    <t>ZAUZETO</t>
  </si>
  <si>
    <t>PLACENO</t>
  </si>
  <si>
    <t>SLOBODNO</t>
  </si>
  <si>
    <t>POTPUNO</t>
  </si>
  <si>
    <t>PREKO 100</t>
  </si>
  <si>
    <t>PRIHOD</t>
  </si>
  <si>
    <t>UKUPNO</t>
  </si>
  <si>
    <t>NEUPLAĆENO</t>
  </si>
  <si>
    <t>NETO</t>
  </si>
  <si>
    <t>ZARADA</t>
  </si>
  <si>
    <t>PRILIVI</t>
  </si>
  <si>
    <t>Motel BEJTS - prava atmosfera</t>
  </si>
  <si>
    <t>REKLAMA</t>
  </si>
  <si>
    <t>BR 100+</t>
  </si>
  <si>
    <t>NAJZAUZ</t>
  </si>
  <si>
    <t>MIN</t>
  </si>
  <si>
    <t>NAJSLOBODNIJI</t>
  </si>
  <si>
    <t>UPLATE OD 50 DO 151</t>
  </si>
  <si>
    <t>PROSEČNA UPLATA</t>
  </si>
  <si>
    <t>1. term</t>
  </si>
  <si>
    <t>2. term</t>
  </si>
  <si>
    <t>3. term</t>
  </si>
  <si>
    <t>4. term</t>
  </si>
  <si>
    <t>5. term</t>
  </si>
  <si>
    <t>6.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</si>
</sst>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Fill="1" applyBorder="1"/>
    <xf numFmtId="0" fontId="0" fillId="3" borderId="1" xfId="0" applyNumberFormat="1" applyFill="1" applyBorder="1"/>
    <xf numFmtId="0" fontId="3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/>
    <xf numFmtId="0" fontId="3" fillId="0" borderId="2" xfId="0" applyFont="1" applyBorder="1" applyAlignment="1"/>
    <xf numFmtId="10" fontId="0" fillId="3" borderId="1" xfId="1" applyNumberFormat="1" applyFont="1" applyFill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2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47625</xdr:rowOff>
    </xdr:from>
    <xdr:to>
      <xdr:col>9</xdr:col>
      <xdr:colOff>400050</xdr:colOff>
      <xdr:row>47</xdr:row>
      <xdr:rowOff>47625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66700" y="209550"/>
          <a:ext cx="6153150" cy="7448550"/>
        </a:xfrm>
        <a:prstGeom prst="rect">
          <a:avLst/>
        </a:prstGeom>
        <a:solidFill>
          <a:srgbClr val="FFFF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MOTEL BEJTS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Gospodin Norman Bejts izdaje sobe u svom motelu tokom 6 termina. Klijenti mogu da rezervišu sobe unapred i to tako što plate jedan deo cene (unet je iznos) ili samo najave da će doći (oznaka "x"). Kada napuštaju motel, klijenti plaćaju ostatak novca koliko duguju za sobu.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Osim što veoma veruje svojim klijentima, gospodin Bejts voli i preciznu statistiku.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1. Izračunati prosečnu visinu unapred isplaćenih iznosa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(polje M16)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2. Tokom koliko termina je zauzeta svaka soba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(J4 do J12)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3. Za koliko termina je izvršena bilo kakva uplata za svaku sobu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(K4 do K12)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4. Koliko termina je ostalo slobodno po sobama i ukupno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(L4 do L12 i L13)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5. Koliko termina je potpuno placeno unapred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(M4 do M12)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6. Koliki će biti ukupan prihod po sobama i uopšte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(N4 do N12 po sobama, u N13 ukupan)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7. Ukoliko je ukupan broj slobodnih termina veći od 15, ispisati poruku "OGLAS", a u suprotnom "NISTA"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(M17)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8. Proveriti da li je prihod veći, manji ili jednak 5000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(M18)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9. U kojim terminima su najslobodniji kapaciteti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(broj slobodnih soba po terminima u D13 do I13, najveći u C13, ispisuje "NAJ" u D14 do I14)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10. Koje sobe su najzauzetije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(najmanji br. slobodnih termina po sobama u L2, u koloni O4 do O12 ispisuje "NAJ" za sobu koja je slobodna u najmanje termina)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11. Za koje sobe je uplaćeno 100 i više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(u P4 do P12 ispisati koliko ima uplata od 100 i više, u Q4 do Q12 ispisati "100+" za one gde ima više od 0 uplata preko 100)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12. Koliki priliv novca očekujemo za svaku nedelju i ukupno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(u tablici D17 do I25 računati koliko treba da se uplati za odgovarajuću sobu i termin, u D26 do I26 računati ukupno za termine, u C27 sve ukupno)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13. Koliki procenat ukupnog prihoda otpada na deo koji tek treba da se uplati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(M19)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14. Ako su ukupni rashodi 1200, a porez 18%, koliko novca ostaje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(u M20 razlika prihoda i rashoda, u M21 iznos kada se oduzme porez)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15. Proveriti koliko ima ranije uplaćenih termina u iznosu od 50 do 150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(uključujući i 50 i 150) (u M22)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7" workbookViewId="0">
      <selection activeCell="J45" sqref="J45"/>
    </sheetView>
  </sheetViews>
  <sheetFormatPr defaultRowHeight="12.75" x14ac:dyDescent="0.2"/>
  <cols>
    <col min="2" max="2" width="17.140625" customWidth="1"/>
  </cols>
  <sheetData/>
  <phoneticPr fontId="1" type="noConversion"/>
  <pageMargins left="0.24" right="0.4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abSelected="1" workbookViewId="0">
      <selection activeCell="M22" sqref="M22"/>
    </sheetView>
  </sheetViews>
  <sheetFormatPr defaultRowHeight="12.75" x14ac:dyDescent="0.2"/>
  <cols>
    <col min="1" max="1" width="3.140625" customWidth="1"/>
    <col min="3" max="3" width="6.5703125" customWidth="1"/>
    <col min="4" max="9" width="6.7109375" customWidth="1"/>
  </cols>
  <sheetData>
    <row r="1" spans="2:17" x14ac:dyDescent="0.2">
      <c r="B1" s="21" t="s">
        <v>23</v>
      </c>
      <c r="C1" s="21"/>
      <c r="D1" s="21"/>
      <c r="E1" s="21"/>
      <c r="F1" s="21"/>
      <c r="G1" s="21"/>
      <c r="H1" s="21"/>
      <c r="I1" s="21"/>
    </row>
    <row r="2" spans="2:17" x14ac:dyDescent="0.2">
      <c r="K2" s="11" t="s">
        <v>27</v>
      </c>
      <c r="L2" s="2">
        <f>MIN(L4:L12)</f>
        <v>0</v>
      </c>
    </row>
    <row r="3" spans="2:17" x14ac:dyDescent="0.2">
      <c r="B3" s="12" t="s">
        <v>0</v>
      </c>
      <c r="C3" s="12" t="s">
        <v>4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17</v>
      </c>
      <c r="O3" s="4" t="s">
        <v>26</v>
      </c>
      <c r="P3" s="5" t="s">
        <v>25</v>
      </c>
      <c r="Q3" s="4" t="s">
        <v>16</v>
      </c>
    </row>
    <row r="4" spans="2:17" x14ac:dyDescent="0.2">
      <c r="B4" s="12" t="s">
        <v>1</v>
      </c>
      <c r="C4" s="1">
        <v>100</v>
      </c>
      <c r="D4" s="1" t="s">
        <v>11</v>
      </c>
      <c r="E4" s="1"/>
      <c r="F4" s="1">
        <v>50</v>
      </c>
      <c r="G4" s="1">
        <v>100</v>
      </c>
      <c r="H4" s="1">
        <v>100</v>
      </c>
      <c r="I4" s="1"/>
      <c r="J4" s="2">
        <f>COUNTA(D4:I4)</f>
        <v>4</v>
      </c>
      <c r="K4" s="2">
        <f>COUNT(D4:I4)</f>
        <v>3</v>
      </c>
      <c r="L4" s="2">
        <f>COUNTBLANK(D4:I4)</f>
        <v>2</v>
      </c>
      <c r="M4" s="2">
        <f>COUNTIF(D4:I4,C4)</f>
        <v>2</v>
      </c>
      <c r="N4" s="2">
        <f>J4*C4</f>
        <v>400</v>
      </c>
      <c r="O4" s="2" t="str">
        <f>IF(L4=$L$2,"NAJ","")</f>
        <v/>
      </c>
      <c r="P4" s="2">
        <f>COUNTIF(D4:I4,"&gt;100")</f>
        <v>0</v>
      </c>
      <c r="Q4" s="2" t="str">
        <f>IF(P4&gt;0,"100+","")</f>
        <v/>
      </c>
    </row>
    <row r="5" spans="2:17" x14ac:dyDescent="0.2">
      <c r="B5" s="12" t="s">
        <v>2</v>
      </c>
      <c r="C5" s="1">
        <v>150</v>
      </c>
      <c r="D5" s="1" t="s">
        <v>11</v>
      </c>
      <c r="E5" s="1" t="s">
        <v>11</v>
      </c>
      <c r="F5" s="1" t="s">
        <v>11</v>
      </c>
      <c r="G5" s="1">
        <v>150</v>
      </c>
      <c r="H5" s="1">
        <v>100</v>
      </c>
      <c r="I5" s="1" t="s">
        <v>11</v>
      </c>
      <c r="J5" s="2">
        <f t="shared" ref="J5:J12" si="0">COUNTA(D5:I5)</f>
        <v>6</v>
      </c>
      <c r="K5" s="2">
        <f t="shared" ref="K5:K12" si="1">COUNT(D5:I5)</f>
        <v>2</v>
      </c>
      <c r="L5" s="2">
        <f t="shared" ref="L5:L12" si="2">COUNTBLANK(D5:I5)</f>
        <v>0</v>
      </c>
      <c r="M5" s="2">
        <f t="shared" ref="M5:M12" si="3">COUNTIF(D5:I5,C5)</f>
        <v>1</v>
      </c>
      <c r="N5" s="2">
        <f t="shared" ref="N5:N12" si="4">J5*C5</f>
        <v>900</v>
      </c>
      <c r="O5" s="2" t="str">
        <f t="shared" ref="O5:O12" si="5">IF(L5=$L$2,"NAJ","")</f>
        <v>NAJ</v>
      </c>
      <c r="P5" s="2">
        <f t="shared" ref="P5:P12" si="6">COUNTIF(D5:I5,"&gt;100")</f>
        <v>1</v>
      </c>
      <c r="Q5" s="2" t="str">
        <f t="shared" ref="Q5:Q12" si="7">IF(P5&gt;0,"100+","")</f>
        <v>100+</v>
      </c>
    </row>
    <row r="6" spans="2:17" x14ac:dyDescent="0.2">
      <c r="B6" s="12" t="s">
        <v>3</v>
      </c>
      <c r="C6" s="1">
        <v>150</v>
      </c>
      <c r="D6" s="1" t="s">
        <v>11</v>
      </c>
      <c r="E6" s="1">
        <v>150</v>
      </c>
      <c r="F6" s="1">
        <v>150</v>
      </c>
      <c r="G6" s="1">
        <v>20</v>
      </c>
      <c r="H6" s="1"/>
      <c r="I6" s="1">
        <v>20</v>
      </c>
      <c r="J6" s="2">
        <f t="shared" si="0"/>
        <v>5</v>
      </c>
      <c r="K6" s="2">
        <f t="shared" si="1"/>
        <v>4</v>
      </c>
      <c r="L6" s="2">
        <f t="shared" si="2"/>
        <v>1</v>
      </c>
      <c r="M6" s="2">
        <f t="shared" si="3"/>
        <v>2</v>
      </c>
      <c r="N6" s="2">
        <f t="shared" si="4"/>
        <v>750</v>
      </c>
      <c r="O6" s="2" t="str">
        <f t="shared" si="5"/>
        <v/>
      </c>
      <c r="P6" s="2">
        <f t="shared" si="6"/>
        <v>2</v>
      </c>
      <c r="Q6" s="2" t="str">
        <f t="shared" si="7"/>
        <v>100+</v>
      </c>
    </row>
    <row r="7" spans="2:17" x14ac:dyDescent="0.2">
      <c r="B7" s="12" t="s">
        <v>8</v>
      </c>
      <c r="C7" s="1">
        <v>200</v>
      </c>
      <c r="D7" s="1" t="s">
        <v>11</v>
      </c>
      <c r="E7" s="1" t="s">
        <v>11</v>
      </c>
      <c r="F7" s="1"/>
      <c r="G7" s="1"/>
      <c r="H7" s="1"/>
      <c r="I7" s="1" t="s">
        <v>11</v>
      </c>
      <c r="J7" s="2">
        <f t="shared" si="0"/>
        <v>3</v>
      </c>
      <c r="K7" s="2">
        <f t="shared" si="1"/>
        <v>0</v>
      </c>
      <c r="L7" s="2">
        <f t="shared" si="2"/>
        <v>3</v>
      </c>
      <c r="M7" s="2">
        <f t="shared" si="3"/>
        <v>0</v>
      </c>
      <c r="N7" s="2">
        <f t="shared" si="4"/>
        <v>600</v>
      </c>
      <c r="O7" s="2" t="str">
        <f t="shared" si="5"/>
        <v/>
      </c>
      <c r="P7" s="2">
        <f t="shared" si="6"/>
        <v>0</v>
      </c>
      <c r="Q7" s="2" t="str">
        <f t="shared" si="7"/>
        <v/>
      </c>
    </row>
    <row r="8" spans="2:17" x14ac:dyDescent="0.2">
      <c r="B8" s="12" t="s">
        <v>9</v>
      </c>
      <c r="C8" s="1">
        <v>250</v>
      </c>
      <c r="D8" s="1">
        <v>50</v>
      </c>
      <c r="E8" s="1">
        <v>50</v>
      </c>
      <c r="F8" s="1">
        <v>50</v>
      </c>
      <c r="G8" s="1" t="s">
        <v>11</v>
      </c>
      <c r="H8" s="1"/>
      <c r="I8" s="1" t="s">
        <v>11</v>
      </c>
      <c r="J8" s="2">
        <f t="shared" si="0"/>
        <v>5</v>
      </c>
      <c r="K8" s="2">
        <f t="shared" si="1"/>
        <v>3</v>
      </c>
      <c r="L8" s="2">
        <f t="shared" si="2"/>
        <v>1</v>
      </c>
      <c r="M8" s="2">
        <f t="shared" si="3"/>
        <v>0</v>
      </c>
      <c r="N8" s="2">
        <f t="shared" si="4"/>
        <v>1250</v>
      </c>
      <c r="O8" s="2" t="str">
        <f t="shared" si="5"/>
        <v/>
      </c>
      <c r="P8" s="2">
        <f t="shared" si="6"/>
        <v>0</v>
      </c>
      <c r="Q8" s="2" t="str">
        <f t="shared" si="7"/>
        <v/>
      </c>
    </row>
    <row r="9" spans="2:17" x14ac:dyDescent="0.2">
      <c r="B9" s="12" t="s">
        <v>10</v>
      </c>
      <c r="C9" s="1">
        <v>50</v>
      </c>
      <c r="D9" s="1"/>
      <c r="E9" s="1"/>
      <c r="F9" s="1">
        <v>50</v>
      </c>
      <c r="G9" s="1"/>
      <c r="H9" s="1"/>
      <c r="I9" s="1"/>
      <c r="J9" s="2">
        <f t="shared" si="0"/>
        <v>1</v>
      </c>
      <c r="K9" s="2">
        <f t="shared" si="1"/>
        <v>1</v>
      </c>
      <c r="L9" s="2">
        <f t="shared" si="2"/>
        <v>5</v>
      </c>
      <c r="M9" s="2">
        <f t="shared" si="3"/>
        <v>1</v>
      </c>
      <c r="N9" s="2">
        <f t="shared" si="4"/>
        <v>50</v>
      </c>
      <c r="O9" s="2" t="str">
        <f t="shared" si="5"/>
        <v/>
      </c>
      <c r="P9" s="2">
        <f t="shared" si="6"/>
        <v>0</v>
      </c>
      <c r="Q9" s="2" t="str">
        <f t="shared" si="7"/>
        <v/>
      </c>
    </row>
    <row r="10" spans="2:17" x14ac:dyDescent="0.2">
      <c r="B10" s="12" t="s">
        <v>5</v>
      </c>
      <c r="C10" s="1">
        <v>300</v>
      </c>
      <c r="D10" s="1"/>
      <c r="E10" s="1">
        <v>300</v>
      </c>
      <c r="F10" s="1">
        <v>300</v>
      </c>
      <c r="G10" s="1">
        <v>300</v>
      </c>
      <c r="H10" s="1"/>
      <c r="I10" s="1">
        <v>150</v>
      </c>
      <c r="J10" s="2">
        <f t="shared" si="0"/>
        <v>4</v>
      </c>
      <c r="K10" s="2">
        <f t="shared" si="1"/>
        <v>4</v>
      </c>
      <c r="L10" s="2">
        <f t="shared" si="2"/>
        <v>2</v>
      </c>
      <c r="M10" s="2">
        <f t="shared" si="3"/>
        <v>3</v>
      </c>
      <c r="N10" s="2">
        <f t="shared" si="4"/>
        <v>1200</v>
      </c>
      <c r="O10" s="2" t="str">
        <f t="shared" si="5"/>
        <v/>
      </c>
      <c r="P10" s="2">
        <f t="shared" si="6"/>
        <v>4</v>
      </c>
      <c r="Q10" s="2" t="str">
        <f t="shared" si="7"/>
        <v>100+</v>
      </c>
    </row>
    <row r="11" spans="2:17" x14ac:dyDescent="0.2">
      <c r="B11" s="12" t="s">
        <v>6</v>
      </c>
      <c r="C11" s="1">
        <v>350</v>
      </c>
      <c r="D11" s="1" t="s">
        <v>11</v>
      </c>
      <c r="E11" s="1"/>
      <c r="F11" s="1">
        <v>100</v>
      </c>
      <c r="G11" s="1"/>
      <c r="H11" s="1" t="s">
        <v>11</v>
      </c>
      <c r="I11" s="1" t="s">
        <v>11</v>
      </c>
      <c r="J11" s="2">
        <f t="shared" si="0"/>
        <v>4</v>
      </c>
      <c r="K11" s="2">
        <f t="shared" si="1"/>
        <v>1</v>
      </c>
      <c r="L11" s="2">
        <f t="shared" si="2"/>
        <v>2</v>
      </c>
      <c r="M11" s="2">
        <f t="shared" si="3"/>
        <v>0</v>
      </c>
      <c r="N11" s="2">
        <f t="shared" si="4"/>
        <v>1400</v>
      </c>
      <c r="O11" s="2" t="str">
        <f t="shared" si="5"/>
        <v/>
      </c>
      <c r="P11" s="2">
        <f t="shared" si="6"/>
        <v>0</v>
      </c>
      <c r="Q11" s="2" t="str">
        <f t="shared" si="7"/>
        <v/>
      </c>
    </row>
    <row r="12" spans="2:17" x14ac:dyDescent="0.2">
      <c r="B12" s="12" t="s">
        <v>7</v>
      </c>
      <c r="C12" s="1">
        <v>350</v>
      </c>
      <c r="D12" s="1"/>
      <c r="E12" s="1"/>
      <c r="F12" s="1"/>
      <c r="G12" s="1">
        <v>100</v>
      </c>
      <c r="H12" s="1">
        <v>100</v>
      </c>
      <c r="I12" s="1">
        <v>300</v>
      </c>
      <c r="J12" s="2">
        <f t="shared" si="0"/>
        <v>3</v>
      </c>
      <c r="K12" s="2">
        <f t="shared" si="1"/>
        <v>3</v>
      </c>
      <c r="L12" s="2">
        <f t="shared" si="2"/>
        <v>3</v>
      </c>
      <c r="M12" s="2">
        <f t="shared" si="3"/>
        <v>0</v>
      </c>
      <c r="N12" s="2">
        <f t="shared" si="4"/>
        <v>1050</v>
      </c>
      <c r="O12" s="2" t="str">
        <f t="shared" si="5"/>
        <v/>
      </c>
      <c r="P12" s="2">
        <f t="shared" si="6"/>
        <v>1</v>
      </c>
      <c r="Q12" s="2" t="str">
        <f t="shared" si="7"/>
        <v>100+</v>
      </c>
    </row>
    <row r="13" spans="2:17" x14ac:dyDescent="0.2">
      <c r="B13" s="7" t="s">
        <v>14</v>
      </c>
      <c r="C13" s="2">
        <f>MAX(D13:I13)</f>
        <v>5</v>
      </c>
      <c r="D13" s="2">
        <f>COUNTBLANK(D4:D12)</f>
        <v>3</v>
      </c>
      <c r="E13" s="2">
        <f t="shared" ref="E13:I13" si="8">COUNTBLANK(E4:E12)</f>
        <v>4</v>
      </c>
      <c r="F13" s="2">
        <f t="shared" si="8"/>
        <v>2</v>
      </c>
      <c r="G13" s="2">
        <f t="shared" si="8"/>
        <v>3</v>
      </c>
      <c r="H13" s="2">
        <f t="shared" si="8"/>
        <v>5</v>
      </c>
      <c r="I13" s="2">
        <f t="shared" si="8"/>
        <v>2</v>
      </c>
      <c r="J13" s="2"/>
      <c r="K13" s="3"/>
      <c r="L13" s="2">
        <f>SUM(L4:L12)</f>
        <v>19</v>
      </c>
      <c r="M13" s="2"/>
      <c r="N13" s="2">
        <f>SUM(N4:N12)</f>
        <v>7600</v>
      </c>
      <c r="O13" s="3"/>
      <c r="P13" s="3"/>
      <c r="Q13" s="3"/>
    </row>
    <row r="14" spans="2:17" x14ac:dyDescent="0.2">
      <c r="B14" s="23" t="s">
        <v>28</v>
      </c>
      <c r="C14" s="24"/>
      <c r="D14" s="2" t="str">
        <f>IF(D13=$C$13,"NAJ","")</f>
        <v/>
      </c>
      <c r="E14" s="2" t="str">
        <f t="shared" ref="E14:I14" si="9">IF(E13=$C$13,"NAJ","")</f>
        <v/>
      </c>
      <c r="F14" s="2" t="str">
        <f t="shared" si="9"/>
        <v/>
      </c>
      <c r="G14" s="2" t="str">
        <f t="shared" si="9"/>
        <v/>
      </c>
      <c r="H14" s="2" t="str">
        <f t="shared" si="9"/>
        <v>NAJ</v>
      </c>
      <c r="I14" s="2" t="str">
        <f t="shared" si="9"/>
        <v/>
      </c>
      <c r="J14" s="6"/>
      <c r="K14" s="6"/>
      <c r="L14" s="6"/>
      <c r="M14" s="6"/>
      <c r="N14" s="6"/>
      <c r="O14" s="6"/>
      <c r="P14" s="6"/>
      <c r="Q14" s="6"/>
    </row>
    <row r="15" spans="2:17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 x14ac:dyDescent="0.2">
      <c r="B16" s="12" t="s">
        <v>0</v>
      </c>
      <c r="C16" s="12"/>
      <c r="D16" s="12" t="s">
        <v>31</v>
      </c>
      <c r="E16" s="12" t="s">
        <v>32</v>
      </c>
      <c r="F16" s="12" t="s">
        <v>33</v>
      </c>
      <c r="G16" s="12" t="s">
        <v>34</v>
      </c>
      <c r="H16" s="12" t="s">
        <v>35</v>
      </c>
      <c r="I16" s="12" t="s">
        <v>36</v>
      </c>
      <c r="J16" s="6"/>
      <c r="K16" s="19" t="s">
        <v>30</v>
      </c>
      <c r="L16" s="20"/>
      <c r="M16" s="10">
        <f>AVERAGE(D4:I12)</f>
        <v>128.0952380952381</v>
      </c>
      <c r="N16" s="6"/>
      <c r="O16" s="6"/>
      <c r="P16" s="6"/>
      <c r="Q16" s="6"/>
    </row>
    <row r="17" spans="2:17" x14ac:dyDescent="0.2">
      <c r="B17" s="12" t="s">
        <v>1</v>
      </c>
      <c r="C17" s="13"/>
      <c r="D17" s="2">
        <f>IF(D4="x",$C4,IF(D4&gt;0,$C4-D4,0))</f>
        <v>100</v>
      </c>
      <c r="E17" s="2">
        <f t="shared" ref="E17:I17" si="10">IF(E4="x",$C4,IF(E4&gt;0,$C4-E4,0))</f>
        <v>0</v>
      </c>
      <c r="F17" s="2">
        <f t="shared" si="10"/>
        <v>50</v>
      </c>
      <c r="G17" s="2">
        <f t="shared" si="10"/>
        <v>0</v>
      </c>
      <c r="H17" s="2">
        <f t="shared" si="10"/>
        <v>0</v>
      </c>
      <c r="I17" s="2">
        <f t="shared" si="10"/>
        <v>0</v>
      </c>
      <c r="J17" s="6"/>
      <c r="K17" s="22" t="s">
        <v>24</v>
      </c>
      <c r="L17" s="22"/>
      <c r="M17" s="10" t="str">
        <f>IF(L13&gt;15,"OGLAS","NISTA")</f>
        <v>OGLAS</v>
      </c>
      <c r="N17" s="6"/>
      <c r="O17" s="6"/>
      <c r="P17" s="6"/>
      <c r="Q17" s="6"/>
    </row>
    <row r="18" spans="2:17" x14ac:dyDescent="0.2">
      <c r="B18" s="12" t="s">
        <v>2</v>
      </c>
      <c r="C18" s="13"/>
      <c r="D18" s="2">
        <f t="shared" ref="D18:I18" si="11">IF(D5="x",$C5,IF(D5&gt;0,$C5-D5,0))</f>
        <v>150</v>
      </c>
      <c r="E18" s="2">
        <f t="shared" si="11"/>
        <v>150</v>
      </c>
      <c r="F18" s="2">
        <f t="shared" si="11"/>
        <v>150</v>
      </c>
      <c r="G18" s="2">
        <f t="shared" si="11"/>
        <v>0</v>
      </c>
      <c r="H18" s="2">
        <f t="shared" si="11"/>
        <v>50</v>
      </c>
      <c r="I18" s="2">
        <f t="shared" si="11"/>
        <v>150</v>
      </c>
      <c r="J18" s="6"/>
      <c r="K18" s="18" t="s">
        <v>17</v>
      </c>
      <c r="L18" s="20"/>
      <c r="M18" s="10" t="str">
        <f>IF(N13&gt;5000,"VEĆE",IF(N13&lt;5000,"MANJE","JEDNAKO"))</f>
        <v>VEĆE</v>
      </c>
      <c r="N18" s="6"/>
      <c r="O18" s="6"/>
      <c r="P18" s="6"/>
      <c r="Q18" s="6"/>
    </row>
    <row r="19" spans="2:17" x14ac:dyDescent="0.2">
      <c r="B19" s="12" t="s">
        <v>3</v>
      </c>
      <c r="C19" s="13"/>
      <c r="D19" s="2">
        <f t="shared" ref="D19:I19" si="12">IF(D6="x",$C6,IF(D6&gt;0,$C6-D6,0))</f>
        <v>150</v>
      </c>
      <c r="E19" s="2">
        <f t="shared" si="12"/>
        <v>0</v>
      </c>
      <c r="F19" s="2">
        <f t="shared" si="12"/>
        <v>0</v>
      </c>
      <c r="G19" s="2">
        <f t="shared" si="12"/>
        <v>130</v>
      </c>
      <c r="H19" s="2">
        <f t="shared" si="12"/>
        <v>0</v>
      </c>
      <c r="I19" s="2">
        <f t="shared" si="12"/>
        <v>130</v>
      </c>
      <c r="J19" s="6"/>
      <c r="K19" s="8" t="s">
        <v>19</v>
      </c>
      <c r="L19" s="8"/>
      <c r="M19" s="17">
        <f>C27/N13</f>
        <v>0.64605263157894732</v>
      </c>
      <c r="N19" s="6"/>
      <c r="O19" s="6"/>
      <c r="P19" s="6"/>
      <c r="Q19" s="6"/>
    </row>
    <row r="20" spans="2:17" x14ac:dyDescent="0.2">
      <c r="B20" s="12" t="s">
        <v>8</v>
      </c>
      <c r="C20" s="13"/>
      <c r="D20" s="2">
        <f t="shared" ref="D20:I20" si="13">IF(D7="x",$C7,IF(D7&gt;0,$C7-D7,0))</f>
        <v>200</v>
      </c>
      <c r="E20" s="2">
        <f t="shared" si="13"/>
        <v>200</v>
      </c>
      <c r="F20" s="2">
        <f t="shared" si="13"/>
        <v>0</v>
      </c>
      <c r="G20" s="2">
        <f t="shared" si="13"/>
        <v>0</v>
      </c>
      <c r="H20" s="2">
        <f t="shared" si="13"/>
        <v>0</v>
      </c>
      <c r="I20" s="2">
        <f t="shared" si="13"/>
        <v>200</v>
      </c>
      <c r="J20" s="6"/>
      <c r="K20" s="18" t="s">
        <v>21</v>
      </c>
      <c r="L20" s="20"/>
      <c r="M20" s="10">
        <f>N13-1200</f>
        <v>6400</v>
      </c>
      <c r="N20" s="6"/>
      <c r="O20" s="6"/>
      <c r="P20" s="6"/>
      <c r="Q20" s="6"/>
    </row>
    <row r="21" spans="2:17" x14ac:dyDescent="0.2">
      <c r="B21" s="12" t="s">
        <v>9</v>
      </c>
      <c r="C21" s="13"/>
      <c r="D21" s="2">
        <f t="shared" ref="D21:I21" si="14">IF(D8="x",$C8,IF(D8&gt;0,$C8-D8,0))</f>
        <v>200</v>
      </c>
      <c r="E21" s="2">
        <f t="shared" si="14"/>
        <v>200</v>
      </c>
      <c r="F21" s="2">
        <f t="shared" si="14"/>
        <v>200</v>
      </c>
      <c r="G21" s="2">
        <f t="shared" si="14"/>
        <v>250</v>
      </c>
      <c r="H21" s="2">
        <f t="shared" si="14"/>
        <v>0</v>
      </c>
      <c r="I21" s="2">
        <f t="shared" si="14"/>
        <v>250</v>
      </c>
      <c r="J21" s="6"/>
      <c r="K21" s="18" t="s">
        <v>20</v>
      </c>
      <c r="L21" s="20"/>
      <c r="M21" s="10">
        <f>M20-0.18*M20</f>
        <v>5248</v>
      </c>
      <c r="N21" s="6"/>
      <c r="O21" s="6"/>
      <c r="P21" s="6"/>
      <c r="Q21" s="6"/>
    </row>
    <row r="22" spans="2:17" x14ac:dyDescent="0.2">
      <c r="B22" s="12" t="s">
        <v>10</v>
      </c>
      <c r="C22" s="13"/>
      <c r="D22" s="2">
        <f t="shared" ref="D22:I22" si="15">IF(D9="x",$C9,IF(D9&gt;0,$C9-D9,0))</f>
        <v>0</v>
      </c>
      <c r="E22" s="2">
        <f t="shared" si="15"/>
        <v>0</v>
      </c>
      <c r="F22" s="2">
        <f t="shared" si="15"/>
        <v>0</v>
      </c>
      <c r="G22" s="2">
        <f t="shared" si="15"/>
        <v>0</v>
      </c>
      <c r="H22" s="2">
        <f t="shared" si="15"/>
        <v>0</v>
      </c>
      <c r="I22" s="2">
        <f t="shared" si="15"/>
        <v>0</v>
      </c>
      <c r="J22" s="6"/>
      <c r="K22" s="18" t="s">
        <v>29</v>
      </c>
      <c r="L22" s="18"/>
      <c r="M22" s="10">
        <f>COUNTIF(D4:I12,"&lt;=150")-COUNTIF(D4:I12,"&lt;50")</f>
        <v>15</v>
      </c>
      <c r="N22" s="6"/>
      <c r="O22" s="6"/>
      <c r="P22" s="6"/>
      <c r="Q22" s="6"/>
    </row>
    <row r="23" spans="2:17" x14ac:dyDescent="0.2">
      <c r="B23" s="12" t="s">
        <v>5</v>
      </c>
      <c r="C23" s="13"/>
      <c r="D23" s="2">
        <f t="shared" ref="D23:I23" si="16">IF(D10="x",$C10,IF(D10&gt;0,$C10-D10,0))</f>
        <v>0</v>
      </c>
      <c r="E23" s="2">
        <f t="shared" si="16"/>
        <v>0</v>
      </c>
      <c r="F23" s="2">
        <f t="shared" si="16"/>
        <v>0</v>
      </c>
      <c r="G23" s="2">
        <f t="shared" si="16"/>
        <v>0</v>
      </c>
      <c r="H23" s="2">
        <f t="shared" si="16"/>
        <v>0</v>
      </c>
      <c r="I23" s="2">
        <f t="shared" si="16"/>
        <v>150</v>
      </c>
      <c r="J23" s="6"/>
      <c r="K23" s="6"/>
      <c r="L23" s="6"/>
      <c r="M23" s="6"/>
      <c r="N23" s="6"/>
      <c r="O23" s="6"/>
      <c r="P23" s="6"/>
      <c r="Q23" s="6"/>
    </row>
    <row r="24" spans="2:17" x14ac:dyDescent="0.2">
      <c r="B24" s="12" t="s">
        <v>6</v>
      </c>
      <c r="C24" s="13"/>
      <c r="D24" s="2">
        <f t="shared" ref="D24:I24" si="17">IF(D11="x",$C11,IF(D11&gt;0,$C11-D11,0))</f>
        <v>350</v>
      </c>
      <c r="E24" s="2">
        <f t="shared" si="17"/>
        <v>0</v>
      </c>
      <c r="F24" s="2">
        <f t="shared" si="17"/>
        <v>250</v>
      </c>
      <c r="G24" s="2">
        <f t="shared" si="17"/>
        <v>0</v>
      </c>
      <c r="H24" s="2">
        <f t="shared" si="17"/>
        <v>350</v>
      </c>
      <c r="I24" s="2">
        <f t="shared" si="17"/>
        <v>350</v>
      </c>
      <c r="J24" s="6"/>
      <c r="K24" s="6"/>
      <c r="L24" s="6"/>
      <c r="M24" s="6"/>
      <c r="N24" s="6"/>
      <c r="O24" s="6"/>
      <c r="P24" s="6"/>
      <c r="Q24" s="6"/>
    </row>
    <row r="25" spans="2:17" x14ac:dyDescent="0.2">
      <c r="B25" s="12" t="s">
        <v>7</v>
      </c>
      <c r="C25" s="13"/>
      <c r="D25" s="2">
        <f t="shared" ref="D25:I25" si="18">IF(D12="x",$C12,IF(D12&gt;0,$C12-D12,0))</f>
        <v>0</v>
      </c>
      <c r="E25" s="2">
        <f t="shared" si="18"/>
        <v>0</v>
      </c>
      <c r="F25" s="2">
        <f t="shared" si="18"/>
        <v>0</v>
      </c>
      <c r="G25" s="2">
        <f t="shared" si="18"/>
        <v>250</v>
      </c>
      <c r="H25" s="2">
        <f t="shared" si="18"/>
        <v>250</v>
      </c>
      <c r="I25" s="2">
        <f t="shared" si="18"/>
        <v>50</v>
      </c>
      <c r="J25" s="6"/>
      <c r="K25" s="6"/>
      <c r="L25" s="6"/>
      <c r="M25" s="6"/>
      <c r="N25" s="6"/>
      <c r="O25" s="6"/>
      <c r="P25" s="6"/>
      <c r="Q25" s="6"/>
    </row>
    <row r="26" spans="2:17" x14ac:dyDescent="0.2">
      <c r="B26" s="15" t="s">
        <v>22</v>
      </c>
      <c r="C26" s="16"/>
      <c r="D26" s="2">
        <f>SUM(D17:D25)</f>
        <v>1150</v>
      </c>
      <c r="E26" s="2">
        <f t="shared" ref="E26:I26" si="19">SUM(E17:E25)</f>
        <v>550</v>
      </c>
      <c r="F26" s="2">
        <f t="shared" si="19"/>
        <v>650</v>
      </c>
      <c r="G26" s="2">
        <f t="shared" si="19"/>
        <v>630</v>
      </c>
      <c r="H26" s="2">
        <f t="shared" si="19"/>
        <v>650</v>
      </c>
      <c r="I26" s="2">
        <f t="shared" si="19"/>
        <v>1280</v>
      </c>
      <c r="J26" s="6"/>
      <c r="K26" s="6"/>
      <c r="L26" s="6"/>
      <c r="M26" s="6"/>
      <c r="N26" s="6"/>
      <c r="O26" s="6"/>
      <c r="P26" s="6"/>
      <c r="Q26" s="6"/>
    </row>
    <row r="27" spans="2:17" x14ac:dyDescent="0.2">
      <c r="B27" s="14" t="s">
        <v>18</v>
      </c>
      <c r="C27" s="2">
        <f>SUM(D26:I26)</f>
        <v>4910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2:17" x14ac:dyDescent="0.2">
      <c r="B29" s="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</sheetData>
  <mergeCells count="8">
    <mergeCell ref="K22:L22"/>
    <mergeCell ref="K16:L16"/>
    <mergeCell ref="K18:L18"/>
    <mergeCell ref="B1:I1"/>
    <mergeCell ref="K17:L17"/>
    <mergeCell ref="K20:L20"/>
    <mergeCell ref="K21:L21"/>
    <mergeCell ref="B14:C14"/>
  </mergeCells>
  <phoneticPr fontId="1" type="noConversion"/>
  <pageMargins left="0.42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Zadatak</vt:lpstr>
      <vt:lpstr>Tabela</vt:lpstr>
    </vt:vector>
  </TitlesOfParts>
  <Company>Qwerty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Bedni Pucko</dc:creator>
  <cp:lastModifiedBy>Mihailo</cp:lastModifiedBy>
  <cp:lastPrinted>2007-03-02T13:33:19Z</cp:lastPrinted>
  <dcterms:created xsi:type="dcterms:W3CDTF">2007-03-01T21:26:20Z</dcterms:created>
  <dcterms:modified xsi:type="dcterms:W3CDTF">2015-05-21T19:31:22Z</dcterms:modified>
</cp:coreProperties>
</file>