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8" i="1"/>
  <c r="F15"/>
  <c r="M12"/>
  <c r="I12"/>
  <c r="L12" s="1"/>
  <c r="G12"/>
  <c r="M11"/>
  <c r="G11"/>
  <c r="I11" s="1"/>
  <c r="M10"/>
  <c r="I10"/>
  <c r="K10" s="1"/>
  <c r="G10"/>
  <c r="M9"/>
  <c r="G9"/>
  <c r="I9" s="1"/>
  <c r="M8"/>
  <c r="I8"/>
  <c r="L8" s="1"/>
  <c r="G8"/>
  <c r="M7"/>
  <c r="G7"/>
  <c r="I7" s="1"/>
  <c r="M6"/>
  <c r="I6"/>
  <c r="K6" s="1"/>
  <c r="G6"/>
  <c r="M5"/>
  <c r="G5"/>
  <c r="I5" s="1"/>
  <c r="M4"/>
  <c r="I4"/>
  <c r="K4" s="1"/>
  <c r="G4"/>
  <c r="M3"/>
  <c r="G3"/>
  <c r="I3" s="1"/>
  <c r="L5" l="1"/>
  <c r="K5"/>
  <c r="F17"/>
  <c r="K3"/>
  <c r="L3"/>
  <c r="K16" s="1"/>
  <c r="L7"/>
  <c r="K7"/>
  <c r="L11"/>
  <c r="K11"/>
  <c r="L9"/>
  <c r="K9"/>
  <c r="L4"/>
  <c r="L6"/>
  <c r="L10"/>
  <c r="K8"/>
  <c r="K12"/>
  <c r="F16" l="1"/>
  <c r="K15"/>
</calcChain>
</file>

<file path=xl/sharedStrings.xml><?xml version="1.0" encoding="utf-8"?>
<sst xmlns="http://schemas.openxmlformats.org/spreadsheetml/2006/main" count="38" uniqueCount="31">
  <si>
    <t>Šifra proizvoda</t>
  </si>
  <si>
    <t>Naziv</t>
  </si>
  <si>
    <t>Kategorija</t>
  </si>
  <si>
    <t>Nabavna cena</t>
  </si>
  <si>
    <t>Porez</t>
  </si>
  <si>
    <t>Cena sa porezom</t>
  </si>
  <si>
    <t>Marža</t>
  </si>
  <si>
    <t>Prodajna cena</t>
  </si>
  <si>
    <t>Količina u magacinu</t>
  </si>
  <si>
    <t xml:space="preserve">Ukupna vrednost </t>
  </si>
  <si>
    <t>Zarada</t>
  </si>
  <si>
    <t>Potrebna nabavka (da/ne)</t>
  </si>
  <si>
    <t>hleb</t>
  </si>
  <si>
    <t>prehrana</t>
  </si>
  <si>
    <t>mleko</t>
  </si>
  <si>
    <t>jabuke</t>
  </si>
  <si>
    <t>sapun</t>
  </si>
  <si>
    <t>higijena</t>
  </si>
  <si>
    <t>pavlaka</t>
  </si>
  <si>
    <t>mala sveska</t>
  </si>
  <si>
    <t>školski pribor</t>
  </si>
  <si>
    <t>šampon</t>
  </si>
  <si>
    <t>pasta za zube</t>
  </si>
  <si>
    <t>olovka</t>
  </si>
  <si>
    <t>gumica</t>
  </si>
  <si>
    <t>Broj prehrambenih artikala</t>
  </si>
  <si>
    <t>Vrednost robe u magacinu</t>
  </si>
  <si>
    <t>Ukupna vrednost prehrambenih proizvoda</t>
  </si>
  <si>
    <t>Ukupna zarada</t>
  </si>
  <si>
    <t>Broj proizvoda skupljih od 20 din</t>
  </si>
  <si>
    <t>Najveća marža</t>
  </si>
</sst>
</file>

<file path=xl/styles.xml><?xml version="1.0" encoding="utf-8"?>
<styleSheet xmlns="http://schemas.openxmlformats.org/spreadsheetml/2006/main">
  <numFmts count="2">
    <numFmt numFmtId="164" formatCode="#,##0.00\ &quot;Din.&quot;"/>
    <numFmt numFmtId="165" formatCode="0.0%"/>
  </numFmts>
  <fonts count="4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/>
    <xf numFmtId="165" fontId="3" fillId="0" borderId="6" xfId="0" applyNumberFormat="1" applyFont="1" applyBorder="1"/>
    <xf numFmtId="2" fontId="3" fillId="0" borderId="6" xfId="0" applyNumberFormat="1" applyFont="1" applyBorder="1"/>
    <xf numFmtId="164" fontId="3" fillId="0" borderId="7" xfId="0" applyNumberFormat="1" applyFont="1" applyBorder="1"/>
    <xf numFmtId="164" fontId="3" fillId="2" borderId="7" xfId="0" applyNumberFormat="1" applyFont="1" applyFill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164" fontId="3" fillId="0" borderId="10" xfId="0" applyNumberFormat="1" applyFont="1" applyBorder="1"/>
    <xf numFmtId="165" fontId="3" fillId="0" borderId="10" xfId="0" applyNumberFormat="1" applyFont="1" applyBorder="1"/>
    <xf numFmtId="2" fontId="3" fillId="0" borderId="10" xfId="0" applyNumberFormat="1" applyFont="1" applyBorder="1"/>
    <xf numFmtId="164" fontId="3" fillId="3" borderId="10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6" xfId="0" applyNumberFormat="1" applyFont="1" applyBorder="1" applyAlignment="1"/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8"/>
  <sheetViews>
    <sheetView tabSelected="1" workbookViewId="0"/>
  </sheetViews>
  <sheetFormatPr defaultRowHeight="15"/>
  <cols>
    <col min="2" max="2" width="11.5703125" customWidth="1"/>
    <col min="4" max="4" width="11.28515625" customWidth="1"/>
    <col min="5" max="5" width="10.28515625" bestFit="1" customWidth="1"/>
    <col min="6" max="6" width="13.28515625" bestFit="1" customWidth="1"/>
    <col min="7" max="7" width="10.28515625" bestFit="1" customWidth="1"/>
    <col min="9" max="9" width="10.28515625" bestFit="1" customWidth="1"/>
    <col min="10" max="10" width="11.5703125" customWidth="1"/>
    <col min="11" max="11" width="13.28515625" bestFit="1" customWidth="1"/>
    <col min="12" max="12" width="10.28515625" bestFit="1" customWidth="1"/>
    <col min="13" max="13" width="10.42578125" customWidth="1"/>
  </cols>
  <sheetData>
    <row r="1" spans="2:13" ht="15.75" thickBot="1"/>
    <row r="2" spans="2:13" ht="63.75" thickTop="1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5" t="s">
        <v>11</v>
      </c>
    </row>
    <row r="3" spans="2:13" ht="15.95" customHeight="1">
      <c r="B3" s="6">
        <v>1111</v>
      </c>
      <c r="C3" s="7" t="s">
        <v>12</v>
      </c>
      <c r="D3" s="7" t="s">
        <v>13</v>
      </c>
      <c r="E3" s="8">
        <v>15.5</v>
      </c>
      <c r="F3" s="9">
        <v>0.2</v>
      </c>
      <c r="G3" s="8">
        <f>E3+E3*F3</f>
        <v>18.600000000000001</v>
      </c>
      <c r="H3" s="9">
        <v>0.08</v>
      </c>
      <c r="I3" s="8">
        <f>G3+G3*H3</f>
        <v>20.088000000000001</v>
      </c>
      <c r="J3" s="10">
        <v>40</v>
      </c>
      <c r="K3" s="11">
        <f>I3*J3</f>
        <v>803.52</v>
      </c>
      <c r="L3" s="12">
        <f>I3-E3</f>
        <v>4.588000000000001</v>
      </c>
      <c r="M3" s="13" t="str">
        <f>IF(J3&lt;10,"da","ne")</f>
        <v>ne</v>
      </c>
    </row>
    <row r="4" spans="2:13" ht="15.95" customHeight="1">
      <c r="B4" s="6">
        <v>1112</v>
      </c>
      <c r="C4" s="7" t="s">
        <v>14</v>
      </c>
      <c r="D4" s="7" t="s">
        <v>13</v>
      </c>
      <c r="E4" s="8">
        <v>16</v>
      </c>
      <c r="F4" s="9">
        <v>0.22</v>
      </c>
      <c r="G4" s="8">
        <f t="shared" ref="G4:G12" si="0">E4+E4*F4</f>
        <v>19.52</v>
      </c>
      <c r="H4" s="9">
        <v>0.08</v>
      </c>
      <c r="I4" s="8">
        <f t="shared" ref="I4:I12" si="1">G4+G4*H4</f>
        <v>21.081599999999998</v>
      </c>
      <c r="J4" s="10">
        <v>35</v>
      </c>
      <c r="K4" s="11">
        <f t="shared" ref="K4:K12" si="2">I4*J4</f>
        <v>737.85599999999988</v>
      </c>
      <c r="L4" s="12">
        <f t="shared" ref="L4:L12" si="3">I4-E4</f>
        <v>5.0815999999999981</v>
      </c>
      <c r="M4" s="13" t="str">
        <f t="shared" ref="M4:M12" si="4">IF(J4&lt;10,"da","ne")</f>
        <v>ne</v>
      </c>
    </row>
    <row r="5" spans="2:13" ht="15.95" customHeight="1">
      <c r="B5" s="6">
        <v>1113</v>
      </c>
      <c r="C5" s="7" t="s">
        <v>15</v>
      </c>
      <c r="D5" s="7" t="s">
        <v>13</v>
      </c>
      <c r="E5" s="8">
        <v>55</v>
      </c>
      <c r="F5" s="9">
        <v>0.2</v>
      </c>
      <c r="G5" s="8">
        <f t="shared" si="0"/>
        <v>66</v>
      </c>
      <c r="H5" s="9">
        <v>0.12</v>
      </c>
      <c r="I5" s="8">
        <f t="shared" si="1"/>
        <v>73.92</v>
      </c>
      <c r="J5" s="10">
        <v>25</v>
      </c>
      <c r="K5" s="11">
        <f t="shared" si="2"/>
        <v>1848</v>
      </c>
      <c r="L5" s="12">
        <f t="shared" si="3"/>
        <v>18.920000000000002</v>
      </c>
      <c r="M5" s="13" t="str">
        <f t="shared" si="4"/>
        <v>ne</v>
      </c>
    </row>
    <row r="6" spans="2:13" ht="15.95" customHeight="1">
      <c r="B6" s="6">
        <v>2111</v>
      </c>
      <c r="C6" s="7" t="s">
        <v>16</v>
      </c>
      <c r="D6" s="7" t="s">
        <v>17</v>
      </c>
      <c r="E6" s="8">
        <v>23.3</v>
      </c>
      <c r="F6" s="9">
        <v>0.18</v>
      </c>
      <c r="G6" s="8">
        <f t="shared" si="0"/>
        <v>27.494</v>
      </c>
      <c r="H6" s="9">
        <v>0.1</v>
      </c>
      <c r="I6" s="8">
        <f t="shared" si="1"/>
        <v>30.243400000000001</v>
      </c>
      <c r="J6" s="10">
        <v>30</v>
      </c>
      <c r="K6" s="11">
        <f t="shared" si="2"/>
        <v>907.30200000000002</v>
      </c>
      <c r="L6" s="12">
        <f t="shared" si="3"/>
        <v>6.9434000000000005</v>
      </c>
      <c r="M6" s="13" t="str">
        <f t="shared" si="4"/>
        <v>ne</v>
      </c>
    </row>
    <row r="7" spans="2:13" ht="15.95" customHeight="1">
      <c r="B7" s="6">
        <v>1115</v>
      </c>
      <c r="C7" s="7" t="s">
        <v>18</v>
      </c>
      <c r="D7" s="7" t="s">
        <v>13</v>
      </c>
      <c r="E7" s="8">
        <v>15.84</v>
      </c>
      <c r="F7" s="9">
        <v>0.2</v>
      </c>
      <c r="G7" s="8">
        <f t="shared" si="0"/>
        <v>19.007999999999999</v>
      </c>
      <c r="H7" s="9">
        <v>0.08</v>
      </c>
      <c r="I7" s="8">
        <f t="shared" si="1"/>
        <v>20.528639999999999</v>
      </c>
      <c r="J7" s="10">
        <v>25</v>
      </c>
      <c r="K7" s="11">
        <f t="shared" si="2"/>
        <v>513.21600000000001</v>
      </c>
      <c r="L7" s="12">
        <f t="shared" si="3"/>
        <v>4.6886399999999995</v>
      </c>
      <c r="M7" s="13" t="str">
        <f t="shared" si="4"/>
        <v>ne</v>
      </c>
    </row>
    <row r="8" spans="2:13" ht="15.95" customHeight="1">
      <c r="B8" s="6">
        <v>3111</v>
      </c>
      <c r="C8" s="7" t="s">
        <v>19</v>
      </c>
      <c r="D8" s="7" t="s">
        <v>20</v>
      </c>
      <c r="E8" s="8">
        <v>12.25</v>
      </c>
      <c r="F8" s="9">
        <v>0.25</v>
      </c>
      <c r="G8" s="8">
        <f t="shared" si="0"/>
        <v>15.3125</v>
      </c>
      <c r="H8" s="9">
        <v>0.1</v>
      </c>
      <c r="I8" s="8">
        <f t="shared" si="1"/>
        <v>16.84375</v>
      </c>
      <c r="J8" s="10">
        <v>30</v>
      </c>
      <c r="K8" s="11">
        <f t="shared" si="2"/>
        <v>505.3125</v>
      </c>
      <c r="L8" s="12">
        <f t="shared" si="3"/>
        <v>4.59375</v>
      </c>
      <c r="M8" s="13" t="str">
        <f t="shared" si="4"/>
        <v>ne</v>
      </c>
    </row>
    <row r="9" spans="2:13" ht="15.95" customHeight="1">
      <c r="B9" s="6">
        <v>2112</v>
      </c>
      <c r="C9" s="7" t="s">
        <v>21</v>
      </c>
      <c r="D9" s="7" t="s">
        <v>17</v>
      </c>
      <c r="E9" s="8">
        <v>43.89</v>
      </c>
      <c r="F9" s="9">
        <v>0.22</v>
      </c>
      <c r="G9" s="8">
        <f t="shared" si="0"/>
        <v>53.5458</v>
      </c>
      <c r="H9" s="9">
        <v>0.1</v>
      </c>
      <c r="I9" s="8">
        <f t="shared" si="1"/>
        <v>58.900379999999998</v>
      </c>
      <c r="J9" s="10">
        <v>40</v>
      </c>
      <c r="K9" s="11">
        <f t="shared" si="2"/>
        <v>2356.0151999999998</v>
      </c>
      <c r="L9" s="12">
        <f t="shared" si="3"/>
        <v>15.010379999999998</v>
      </c>
      <c r="M9" s="13" t="str">
        <f t="shared" si="4"/>
        <v>ne</v>
      </c>
    </row>
    <row r="10" spans="2:13" ht="15.95" customHeight="1">
      <c r="B10" s="6">
        <v>2113</v>
      </c>
      <c r="C10" s="7" t="s">
        <v>22</v>
      </c>
      <c r="D10" s="7" t="s">
        <v>17</v>
      </c>
      <c r="E10" s="8">
        <v>39.549999999999997</v>
      </c>
      <c r="F10" s="9">
        <v>0.22</v>
      </c>
      <c r="G10" s="8">
        <f t="shared" si="0"/>
        <v>48.250999999999998</v>
      </c>
      <c r="H10" s="9">
        <v>0.1</v>
      </c>
      <c r="I10" s="8">
        <f t="shared" si="1"/>
        <v>53.076099999999997</v>
      </c>
      <c r="J10" s="10">
        <v>45</v>
      </c>
      <c r="K10" s="11">
        <f t="shared" si="2"/>
        <v>2388.4245000000001</v>
      </c>
      <c r="L10" s="12">
        <f t="shared" si="3"/>
        <v>13.5261</v>
      </c>
      <c r="M10" s="13" t="str">
        <f t="shared" si="4"/>
        <v>ne</v>
      </c>
    </row>
    <row r="11" spans="2:13" ht="15.95" customHeight="1">
      <c r="B11" s="6">
        <v>3112</v>
      </c>
      <c r="C11" s="7" t="s">
        <v>23</v>
      </c>
      <c r="D11" s="7" t="s">
        <v>20</v>
      </c>
      <c r="E11" s="8">
        <v>12.2</v>
      </c>
      <c r="F11" s="9">
        <v>0.25</v>
      </c>
      <c r="G11" s="8">
        <f t="shared" si="0"/>
        <v>15.25</v>
      </c>
      <c r="H11" s="9">
        <v>0.1</v>
      </c>
      <c r="I11" s="8">
        <f t="shared" si="1"/>
        <v>16.774999999999999</v>
      </c>
      <c r="J11" s="10">
        <v>55</v>
      </c>
      <c r="K11" s="11">
        <f t="shared" si="2"/>
        <v>922.62499999999989</v>
      </c>
      <c r="L11" s="12">
        <f t="shared" si="3"/>
        <v>4.5749999999999993</v>
      </c>
      <c r="M11" s="13" t="str">
        <f t="shared" si="4"/>
        <v>ne</v>
      </c>
    </row>
    <row r="12" spans="2:13" ht="15.95" customHeight="1" thickBot="1">
      <c r="B12" s="14">
        <v>3113</v>
      </c>
      <c r="C12" s="15" t="s">
        <v>24</v>
      </c>
      <c r="D12" s="15" t="s">
        <v>20</v>
      </c>
      <c r="E12" s="16">
        <v>13.25</v>
      </c>
      <c r="F12" s="17">
        <v>0.25</v>
      </c>
      <c r="G12" s="16">
        <f t="shared" si="0"/>
        <v>16.5625</v>
      </c>
      <c r="H12" s="17">
        <v>0.1</v>
      </c>
      <c r="I12" s="16">
        <f t="shared" si="1"/>
        <v>18.21875</v>
      </c>
      <c r="J12" s="18">
        <v>60</v>
      </c>
      <c r="K12" s="16">
        <f t="shared" si="2"/>
        <v>1093.125</v>
      </c>
      <c r="L12" s="19">
        <f t="shared" si="3"/>
        <v>4.96875</v>
      </c>
      <c r="M12" s="15" t="str">
        <f t="shared" si="4"/>
        <v>ne</v>
      </c>
    </row>
    <row r="13" spans="2:13" ht="16.5" thickTop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2:13" ht="15.7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 ht="15.75">
      <c r="B15" s="21" t="s">
        <v>25</v>
      </c>
      <c r="C15" s="21"/>
      <c r="D15" s="21"/>
      <c r="E15" s="20"/>
      <c r="F15" s="7">
        <f>COUNTIF(D3:D12,"prehrana")</f>
        <v>4</v>
      </c>
      <c r="G15" s="20"/>
      <c r="H15" s="22" t="s">
        <v>26</v>
      </c>
      <c r="I15" s="22"/>
      <c r="J15" s="23"/>
      <c r="K15" s="24">
        <f>SUM(K3:K12)</f>
        <v>12075.396199999999</v>
      </c>
      <c r="L15" s="25"/>
      <c r="M15" s="20"/>
    </row>
    <row r="16" spans="2:13" ht="15.75">
      <c r="B16" s="21" t="s">
        <v>27</v>
      </c>
      <c r="C16" s="21"/>
      <c r="D16" s="21"/>
      <c r="E16" s="20"/>
      <c r="F16" s="26">
        <f>SUMIF(D3:D12,"prehrana",K3:K12)</f>
        <v>3902.5919999999996</v>
      </c>
      <c r="G16" s="27"/>
      <c r="H16" s="22" t="s">
        <v>28</v>
      </c>
      <c r="I16" s="22"/>
      <c r="J16" s="23"/>
      <c r="K16" s="24">
        <f>SUMPRODUCT(J3:J12,L3:L12)</f>
        <v>3056.5461999999998</v>
      </c>
      <c r="L16" s="25"/>
      <c r="M16" s="20"/>
    </row>
    <row r="17" spans="2:13" ht="15.75">
      <c r="B17" s="21" t="s">
        <v>29</v>
      </c>
      <c r="C17" s="21"/>
      <c r="D17" s="21"/>
      <c r="E17" s="20"/>
      <c r="F17" s="7">
        <f>COUNTIF(I3:I12,"&gt;20")</f>
        <v>7</v>
      </c>
      <c r="G17" s="20"/>
      <c r="H17" s="20"/>
      <c r="I17" s="20"/>
      <c r="J17" s="20"/>
      <c r="K17" s="20"/>
      <c r="L17" s="20"/>
      <c r="M17" s="20"/>
    </row>
    <row r="18" spans="2:13" ht="15.75">
      <c r="B18" s="21" t="s">
        <v>30</v>
      </c>
      <c r="C18" s="21"/>
      <c r="D18" s="21"/>
      <c r="E18" s="20"/>
      <c r="F18" s="9">
        <f>MAX(H3:H12)</f>
        <v>0.12</v>
      </c>
      <c r="G18" s="20"/>
      <c r="H18" s="20"/>
      <c r="I18" s="20"/>
      <c r="J18" s="20"/>
      <c r="K18" s="20"/>
      <c r="L18" s="20"/>
      <c r="M18" s="20"/>
    </row>
  </sheetData>
  <mergeCells count="8">
    <mergeCell ref="B17:D17"/>
    <mergeCell ref="B18:D18"/>
    <mergeCell ref="B15:D15"/>
    <mergeCell ref="H15:J15"/>
    <mergeCell ref="K15:L15"/>
    <mergeCell ref="B16:D16"/>
    <mergeCell ref="H16:J16"/>
    <mergeCell ref="K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2013-05-26T21:52:54Z</dcterms:modified>
</cp:coreProperties>
</file>